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755" activeTab="1"/>
  </bookViews>
  <sheets>
    <sheet name="S. UMUM" sheetId="2" r:id="rId1"/>
    <sheet name="S. SEMESTER" sheetId="4" r:id="rId2"/>
    <sheet name="S. UMUM -TARI" sheetId="12" r:id="rId3"/>
    <sheet name="S. UMUM -TEATER" sheetId="13" r:id="rId4"/>
    <sheet name="S. UMUM -SENI VISUAL" sheetId="14" r:id="rId5"/>
    <sheet name="S. UMUM -MUZIK" sheetId="15" r:id="rId6"/>
    <sheet name="Sheet2" sheetId="6" r:id="rId7"/>
    <sheet name="Sheet1" sheetId="3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5" l="1"/>
  <c r="M17" i="15"/>
  <c r="M18" i="15"/>
  <c r="M19" i="15"/>
  <c r="M20" i="15"/>
  <c r="M24" i="14"/>
  <c r="M17" i="14"/>
  <c r="M18" i="14"/>
  <c r="M19" i="14"/>
  <c r="M24" i="13"/>
  <c r="M17" i="13"/>
  <c r="M18" i="13"/>
  <c r="M19" i="13"/>
  <c r="L24" i="12" l="1"/>
  <c r="M24" i="12"/>
  <c r="K24" i="12"/>
  <c r="J24" i="12"/>
  <c r="Z25" i="12"/>
  <c r="V25" i="12"/>
  <c r="U25" i="12"/>
  <c r="T25" i="12"/>
  <c r="S25" i="12"/>
  <c r="R25" i="12"/>
  <c r="Q25" i="12"/>
  <c r="N23" i="15"/>
  <c r="L23" i="15"/>
  <c r="K23" i="15"/>
  <c r="J23" i="15"/>
  <c r="O23" i="15" s="1"/>
  <c r="I23" i="15"/>
  <c r="N22" i="15"/>
  <c r="L22" i="15"/>
  <c r="K22" i="15"/>
  <c r="O22" i="15" s="1"/>
  <c r="J22" i="15"/>
  <c r="I22" i="15"/>
  <c r="L20" i="15"/>
  <c r="K20" i="15"/>
  <c r="J20" i="15"/>
  <c r="I20" i="15"/>
  <c r="N23" i="14"/>
  <c r="L23" i="14"/>
  <c r="K23" i="14"/>
  <c r="J23" i="14"/>
  <c r="O23" i="14" s="1"/>
  <c r="I23" i="14"/>
  <c r="N22" i="14"/>
  <c r="L22" i="14"/>
  <c r="K22" i="14"/>
  <c r="O22" i="14" s="1"/>
  <c r="J22" i="14"/>
  <c r="I22" i="14"/>
  <c r="L20" i="14"/>
  <c r="K20" i="14"/>
  <c r="J20" i="14"/>
  <c r="M20" i="14" s="1"/>
  <c r="I20" i="14"/>
  <c r="N23" i="13"/>
  <c r="L23" i="13"/>
  <c r="K23" i="13"/>
  <c r="J23" i="13"/>
  <c r="O23" i="13" s="1"/>
  <c r="I23" i="13"/>
  <c r="N22" i="13"/>
  <c r="L22" i="13"/>
  <c r="K22" i="13"/>
  <c r="O22" i="13" s="1"/>
  <c r="J22" i="13"/>
  <c r="I22" i="13"/>
  <c r="L20" i="13"/>
  <c r="K20" i="13"/>
  <c r="J20" i="13"/>
  <c r="M20" i="13" s="1"/>
  <c r="I20" i="13"/>
  <c r="N16" i="15"/>
  <c r="L16" i="15"/>
  <c r="K16" i="15"/>
  <c r="J16" i="15"/>
  <c r="O16" i="15" s="1"/>
  <c r="I16" i="15"/>
  <c r="N15" i="15"/>
  <c r="L15" i="15"/>
  <c r="K15" i="15"/>
  <c r="O15" i="15" s="1"/>
  <c r="J15" i="15"/>
  <c r="I15" i="15"/>
  <c r="N14" i="15"/>
  <c r="L14" i="15"/>
  <c r="K14" i="15"/>
  <c r="J14" i="15"/>
  <c r="O14" i="15" s="1"/>
  <c r="I14" i="15"/>
  <c r="N13" i="15"/>
  <c r="L13" i="15"/>
  <c r="K13" i="15"/>
  <c r="O13" i="15" s="1"/>
  <c r="J13" i="15"/>
  <c r="I13" i="15"/>
  <c r="N12" i="15"/>
  <c r="L12" i="15"/>
  <c r="K12" i="15"/>
  <c r="J12" i="15"/>
  <c r="O12" i="15" s="1"/>
  <c r="I12" i="15"/>
  <c r="N11" i="15"/>
  <c r="L11" i="15"/>
  <c r="K11" i="15"/>
  <c r="O11" i="15" s="1"/>
  <c r="J11" i="15"/>
  <c r="I11" i="15"/>
  <c r="N16" i="14"/>
  <c r="L16" i="14"/>
  <c r="K16" i="14"/>
  <c r="J16" i="14"/>
  <c r="O16" i="14" s="1"/>
  <c r="I16" i="14"/>
  <c r="N15" i="14"/>
  <c r="L15" i="14"/>
  <c r="K15" i="14"/>
  <c r="O15" i="14" s="1"/>
  <c r="J15" i="14"/>
  <c r="I15" i="14"/>
  <c r="N14" i="14"/>
  <c r="L14" i="14"/>
  <c r="K14" i="14"/>
  <c r="J14" i="14"/>
  <c r="O14" i="14" s="1"/>
  <c r="I14" i="14"/>
  <c r="N13" i="14"/>
  <c r="L13" i="14"/>
  <c r="K13" i="14"/>
  <c r="O13" i="14" s="1"/>
  <c r="J13" i="14"/>
  <c r="I13" i="14"/>
  <c r="N12" i="14"/>
  <c r="L12" i="14"/>
  <c r="K12" i="14"/>
  <c r="J12" i="14"/>
  <c r="O12" i="14" s="1"/>
  <c r="I12" i="14"/>
  <c r="N11" i="14"/>
  <c r="L11" i="14"/>
  <c r="K11" i="14"/>
  <c r="O11" i="14" s="1"/>
  <c r="J11" i="14"/>
  <c r="I11" i="14"/>
  <c r="N16" i="13"/>
  <c r="L16" i="13"/>
  <c r="K16" i="13"/>
  <c r="O16" i="13" s="1"/>
  <c r="J16" i="13"/>
  <c r="I16" i="13"/>
  <c r="N15" i="13"/>
  <c r="L15" i="13"/>
  <c r="K15" i="13"/>
  <c r="J15" i="13"/>
  <c r="O15" i="13" s="1"/>
  <c r="I15" i="13"/>
  <c r="N14" i="13"/>
  <c r="L14" i="13"/>
  <c r="K14" i="13"/>
  <c r="O14" i="13" s="1"/>
  <c r="J14" i="13"/>
  <c r="I14" i="13"/>
  <c r="N13" i="13"/>
  <c r="L13" i="13"/>
  <c r="K13" i="13"/>
  <c r="J13" i="13"/>
  <c r="O13" i="13" s="1"/>
  <c r="I13" i="13"/>
  <c r="N12" i="13"/>
  <c r="L12" i="13"/>
  <c r="K12" i="13"/>
  <c r="O12" i="13" s="1"/>
  <c r="J12" i="13"/>
  <c r="I12" i="13"/>
  <c r="N11" i="13"/>
  <c r="L11" i="13"/>
  <c r="K11" i="13"/>
  <c r="J11" i="13"/>
  <c r="O11" i="13" s="1"/>
  <c r="I11" i="13"/>
  <c r="M10" i="15"/>
  <c r="M9" i="15"/>
  <c r="M8" i="15"/>
  <c r="M7" i="15"/>
  <c r="J7" i="15"/>
  <c r="M6" i="15"/>
  <c r="M10" i="14"/>
  <c r="M9" i="14"/>
  <c r="M8" i="14"/>
  <c r="J7" i="14"/>
  <c r="M7" i="14" s="1"/>
  <c r="M6" i="14"/>
  <c r="M10" i="13"/>
  <c r="M9" i="13"/>
  <c r="M8" i="13"/>
  <c r="J7" i="13"/>
  <c r="M7" i="13" s="1"/>
  <c r="M6" i="13"/>
  <c r="I22" i="12"/>
  <c r="M22" i="15" l="1"/>
  <c r="M23" i="15"/>
  <c r="M22" i="14"/>
  <c r="M23" i="14"/>
  <c r="M22" i="13"/>
  <c r="M23" i="13"/>
  <c r="M11" i="15"/>
  <c r="M13" i="15"/>
  <c r="M15" i="15"/>
  <c r="M12" i="15"/>
  <c r="M14" i="15"/>
  <c r="M16" i="15"/>
  <c r="M11" i="14"/>
  <c r="M13" i="14"/>
  <c r="M15" i="14"/>
  <c r="M12" i="14"/>
  <c r="M14" i="14"/>
  <c r="M16" i="14"/>
  <c r="M12" i="13"/>
  <c r="M14" i="13"/>
  <c r="M16" i="13"/>
  <c r="M11" i="13"/>
  <c r="M13" i="13"/>
  <c r="M15" i="13"/>
  <c r="M17" i="12"/>
  <c r="M18" i="12"/>
  <c r="M20" i="12"/>
  <c r="M22" i="12"/>
  <c r="M23" i="12"/>
  <c r="M11" i="12"/>
  <c r="M12" i="12"/>
  <c r="M13" i="12"/>
  <c r="M14" i="12"/>
  <c r="M15" i="12"/>
  <c r="M16" i="12"/>
  <c r="M7" i="12"/>
  <c r="M8" i="12"/>
  <c r="M9" i="12"/>
  <c r="M10" i="12"/>
  <c r="M6" i="12"/>
  <c r="Z27" i="15" l="1"/>
  <c r="Z26" i="15"/>
  <c r="Y25" i="15"/>
  <c r="X25" i="15"/>
  <c r="W25" i="15"/>
  <c r="V25" i="15"/>
  <c r="U25" i="15"/>
  <c r="T25" i="15"/>
  <c r="S25" i="15"/>
  <c r="R25" i="15"/>
  <c r="Q25" i="15"/>
  <c r="P22" i="15"/>
  <c r="P20" i="15"/>
  <c r="P17" i="15"/>
  <c r="P11" i="15"/>
  <c r="P24" i="15" s="1"/>
  <c r="Z27" i="14"/>
  <c r="Z26" i="14"/>
  <c r="Y25" i="14"/>
  <c r="X25" i="14"/>
  <c r="W25" i="14"/>
  <c r="V25" i="14"/>
  <c r="U25" i="14"/>
  <c r="T25" i="14"/>
  <c r="S25" i="14"/>
  <c r="R25" i="14"/>
  <c r="Q25" i="14"/>
  <c r="P22" i="14"/>
  <c r="P20" i="14"/>
  <c r="P17" i="14"/>
  <c r="P11" i="14"/>
  <c r="P24" i="14" s="1"/>
  <c r="J24" i="14"/>
  <c r="K24" i="14"/>
  <c r="I17" i="14"/>
  <c r="J17" i="14"/>
  <c r="K17" i="14"/>
  <c r="I18" i="14"/>
  <c r="I24" i="14" s="1"/>
  <c r="J18" i="14"/>
  <c r="K18" i="14"/>
  <c r="I19" i="14"/>
  <c r="J19" i="14"/>
  <c r="K19" i="14"/>
  <c r="D24" i="14"/>
  <c r="E24" i="14"/>
  <c r="F24" i="14"/>
  <c r="G24" i="14"/>
  <c r="H24" i="14"/>
  <c r="Z27" i="13"/>
  <c r="Z26" i="13"/>
  <c r="Y25" i="13"/>
  <c r="X25" i="13"/>
  <c r="W25" i="13"/>
  <c r="V25" i="13"/>
  <c r="U25" i="13"/>
  <c r="T25" i="13"/>
  <c r="S25" i="13"/>
  <c r="R25" i="13"/>
  <c r="Q25" i="13"/>
  <c r="P22" i="13"/>
  <c r="P20" i="13"/>
  <c r="P17" i="13"/>
  <c r="P11" i="13"/>
  <c r="P24" i="13" s="1"/>
  <c r="Z25" i="15" l="1"/>
  <c r="Z25" i="14"/>
  <c r="Z25" i="13"/>
  <c r="E9" i="2"/>
  <c r="J7" i="12"/>
  <c r="W25" i="12" l="1"/>
  <c r="X25" i="12"/>
  <c r="Y25" i="12"/>
  <c r="Z27" i="12"/>
  <c r="Z26" i="12"/>
  <c r="Q8" i="6" l="1"/>
  <c r="Q3" i="6"/>
  <c r="P3" i="6"/>
  <c r="H24" i="15" l="1"/>
  <c r="G24" i="15"/>
  <c r="F24" i="15"/>
  <c r="E24" i="15"/>
  <c r="D24" i="15"/>
  <c r="N19" i="15"/>
  <c r="L19" i="15"/>
  <c r="K19" i="15"/>
  <c r="J19" i="15"/>
  <c r="I19" i="15"/>
  <c r="N18" i="15"/>
  <c r="L18" i="15"/>
  <c r="K18" i="15"/>
  <c r="J18" i="15"/>
  <c r="O18" i="15" s="1"/>
  <c r="I18" i="15"/>
  <c r="N17" i="15"/>
  <c r="L17" i="15"/>
  <c r="K17" i="15"/>
  <c r="J17" i="15"/>
  <c r="I17" i="15"/>
  <c r="L24" i="15"/>
  <c r="J24" i="15"/>
  <c r="N24" i="15"/>
  <c r="K24" i="15"/>
  <c r="I24" i="15"/>
  <c r="N19" i="14"/>
  <c r="L19" i="14"/>
  <c r="N18" i="14"/>
  <c r="L18" i="14"/>
  <c r="N17" i="14"/>
  <c r="L17" i="14"/>
  <c r="L24" i="14"/>
  <c r="K26" i="14" s="1"/>
  <c r="H24" i="13"/>
  <c r="G24" i="13"/>
  <c r="F24" i="13"/>
  <c r="E24" i="13"/>
  <c r="D24" i="13"/>
  <c r="N19" i="13"/>
  <c r="L19" i="13"/>
  <c r="K19" i="13"/>
  <c r="J19" i="13"/>
  <c r="I19" i="13"/>
  <c r="I24" i="13" s="1"/>
  <c r="N18" i="13"/>
  <c r="L18" i="13"/>
  <c r="K18" i="13"/>
  <c r="J18" i="13"/>
  <c r="O18" i="13" s="1"/>
  <c r="I18" i="13"/>
  <c r="N17" i="13"/>
  <c r="L17" i="13"/>
  <c r="K17" i="13"/>
  <c r="J17" i="13"/>
  <c r="I17" i="13"/>
  <c r="L24" i="13"/>
  <c r="J24" i="13"/>
  <c r="N24" i="13"/>
  <c r="K24" i="13"/>
  <c r="H24" i="12"/>
  <c r="G24" i="12"/>
  <c r="F24" i="12"/>
  <c r="E24" i="12"/>
  <c r="D24" i="12"/>
  <c r="N23" i="12"/>
  <c r="L23" i="12"/>
  <c r="K23" i="12"/>
  <c r="J23" i="12"/>
  <c r="I23" i="12"/>
  <c r="P22" i="12"/>
  <c r="N22" i="12"/>
  <c r="L22" i="12"/>
  <c r="K22" i="12"/>
  <c r="J22" i="12"/>
  <c r="P20" i="12"/>
  <c r="L20" i="12"/>
  <c r="K20" i="12"/>
  <c r="J20" i="12"/>
  <c r="I20" i="12"/>
  <c r="N19" i="12"/>
  <c r="L19" i="12"/>
  <c r="K19" i="12"/>
  <c r="J19" i="12"/>
  <c r="M19" i="12" s="1"/>
  <c r="I19" i="12"/>
  <c r="N18" i="12"/>
  <c r="L18" i="12"/>
  <c r="K18" i="12"/>
  <c r="J18" i="12"/>
  <c r="O18" i="12" s="1"/>
  <c r="I18" i="12"/>
  <c r="P17" i="12"/>
  <c r="N17" i="12"/>
  <c r="L17" i="12"/>
  <c r="K17" i="12"/>
  <c r="J17" i="12"/>
  <c r="I17" i="12"/>
  <c r="N16" i="12"/>
  <c r="L16" i="12"/>
  <c r="K16" i="12"/>
  <c r="J16" i="12"/>
  <c r="I16" i="12"/>
  <c r="N15" i="12"/>
  <c r="L15" i="12"/>
  <c r="K15" i="12"/>
  <c r="J15" i="12"/>
  <c r="O15" i="12" s="1"/>
  <c r="I15" i="12"/>
  <c r="N14" i="12"/>
  <c r="L14" i="12"/>
  <c r="K14" i="12"/>
  <c r="J14" i="12"/>
  <c r="I14" i="12"/>
  <c r="N13" i="12"/>
  <c r="L13" i="12"/>
  <c r="K13" i="12"/>
  <c r="J13" i="12"/>
  <c r="O13" i="12" s="1"/>
  <c r="I13" i="12"/>
  <c r="N12" i="12"/>
  <c r="L12" i="12"/>
  <c r="K12" i="12"/>
  <c r="J12" i="12"/>
  <c r="I12" i="12"/>
  <c r="P11" i="12"/>
  <c r="P24" i="12" s="1"/>
  <c r="N11" i="12"/>
  <c r="L11" i="12"/>
  <c r="K11" i="12"/>
  <c r="J11" i="12"/>
  <c r="I11" i="12"/>
  <c r="K26" i="15" l="1"/>
  <c r="O17" i="15"/>
  <c r="O19" i="15"/>
  <c r="O17" i="13"/>
  <c r="O19" i="13"/>
  <c r="O24" i="13" s="1"/>
  <c r="N24" i="12"/>
  <c r="O11" i="12"/>
  <c r="O12" i="12"/>
  <c r="O14" i="12"/>
  <c r="O16" i="12"/>
  <c r="O19" i="12"/>
  <c r="O22" i="12"/>
  <c r="K26" i="13"/>
  <c r="O24" i="15"/>
  <c r="O19" i="14"/>
  <c r="O18" i="14"/>
  <c r="N24" i="14"/>
  <c r="O17" i="14"/>
  <c r="O23" i="12"/>
  <c r="O17" i="12"/>
  <c r="I24" i="12"/>
  <c r="K27" i="12" l="1"/>
  <c r="O24" i="12"/>
  <c r="O24" i="14"/>
  <c r="F22" i="4" l="1"/>
  <c r="G20" i="4"/>
  <c r="G18" i="4"/>
  <c r="G15" i="4"/>
  <c r="G9" i="4"/>
  <c r="D15" i="2" l="1"/>
  <c r="D18" i="2" l="1"/>
  <c r="D20" i="2"/>
  <c r="D9" i="2" l="1"/>
  <c r="D22" i="2" l="1"/>
  <c r="E20" i="2" l="1"/>
  <c r="E4" i="2"/>
  <c r="E15" i="2"/>
  <c r="E18" i="2"/>
  <c r="E22" i="2" l="1"/>
</calcChain>
</file>

<file path=xl/sharedStrings.xml><?xml version="1.0" encoding="utf-8"?>
<sst xmlns="http://schemas.openxmlformats.org/spreadsheetml/2006/main" count="468" uniqueCount="128">
  <si>
    <t>Komponen</t>
  </si>
  <si>
    <t>Kursus</t>
  </si>
  <si>
    <t>Peratus</t>
  </si>
  <si>
    <t>Peratus Komponen
dalam EPS</t>
  </si>
  <si>
    <t>1. Kokurikulum</t>
  </si>
  <si>
    <t>Kredit 
Kursus</t>
  </si>
  <si>
    <t>Kredit 
Komponen</t>
  </si>
  <si>
    <t>(A) 
Kursus 
IPG</t>
  </si>
  <si>
    <t>(B)
Asas Pendidikan</t>
  </si>
  <si>
    <t>(C )
Bidang Teras</t>
  </si>
  <si>
    <t>(D)
Amalan Profesional</t>
  </si>
  <si>
    <t>Praktikum</t>
  </si>
  <si>
    <t>PBS*</t>
  </si>
  <si>
    <t>(E )
Elektif</t>
  </si>
  <si>
    <t>Jumlah Besar</t>
  </si>
  <si>
    <t>40-50</t>
  </si>
  <si>
    <t>20-30</t>
  </si>
  <si>
    <t>10-20</t>
  </si>
  <si>
    <t>Kursus 1</t>
  </si>
  <si>
    <t>Kursus 2</t>
  </si>
  <si>
    <t xml:space="preserve">Kursus 3 </t>
  </si>
  <si>
    <t xml:space="preserve">Kursus 2 </t>
  </si>
  <si>
    <t>3. Bina Insan Guru</t>
  </si>
  <si>
    <t>2. Pendidikan Islam/Pendidikan Moral</t>
  </si>
  <si>
    <t>Sem. 1</t>
  </si>
  <si>
    <t xml:space="preserve">Kursus 1 </t>
  </si>
  <si>
    <t>•</t>
  </si>
  <si>
    <t>Kursus 3</t>
  </si>
  <si>
    <t>Kursus 4</t>
  </si>
  <si>
    <t>Kursus 5</t>
  </si>
  <si>
    <t>Kursus 6</t>
  </si>
  <si>
    <t xml:space="preserve">     Persatuan</t>
  </si>
  <si>
    <t xml:space="preserve">     Unit Beruniform</t>
  </si>
  <si>
    <t xml:space="preserve">     Sukan</t>
  </si>
  <si>
    <t>AGIHAN STRUKTUR DAN KOMPONEN PDPLI SM DAN SR 2015 MENGIKUT SEMESTER</t>
  </si>
  <si>
    <t>STRUKTUR DAN KOMPONEN PDPLI SR DAN SM 2015</t>
  </si>
  <si>
    <t xml:space="preserve">Sem. 2
</t>
  </si>
  <si>
    <t xml:space="preserve">Sem. 3
</t>
  </si>
  <si>
    <t>K</t>
  </si>
  <si>
    <t>T</t>
  </si>
  <si>
    <t>A</t>
  </si>
  <si>
    <t>P</t>
  </si>
  <si>
    <t>Pedagogi</t>
  </si>
  <si>
    <t>PENGKAEDAHAN KOD KURSUS DPLI SM</t>
  </si>
  <si>
    <t>JUM</t>
  </si>
  <si>
    <t xml:space="preserve"> Jam Bersemuka
(Mod Sepenuh Masa)</t>
  </si>
  <si>
    <t>Kod Kursus</t>
  </si>
  <si>
    <t>Nama Kursus</t>
  </si>
  <si>
    <t>EDUP2023</t>
  </si>
  <si>
    <t>EDUP2013</t>
  </si>
  <si>
    <t>Psikologi Pendidikan</t>
  </si>
  <si>
    <t>EDUP2033</t>
  </si>
  <si>
    <t>EDUP2043</t>
  </si>
  <si>
    <t>EDUP2053</t>
  </si>
  <si>
    <t>EDUP2063</t>
  </si>
  <si>
    <t xml:space="preserve">Jam Bersemuka 
(Mod KDC)
60% drp. jam sebenar
</t>
  </si>
  <si>
    <t>SNTK2013</t>
  </si>
  <si>
    <t>SNTK2023</t>
  </si>
  <si>
    <t>SNTK2033</t>
  </si>
  <si>
    <t>KOMK2013</t>
  </si>
  <si>
    <t>Kebudayaan Kebangsaan</t>
  </si>
  <si>
    <t>BMMB2012</t>
  </si>
  <si>
    <t>MPU2011</t>
  </si>
  <si>
    <t>MPU2021</t>
  </si>
  <si>
    <t>MPU2031</t>
  </si>
  <si>
    <t>PSVK2013</t>
  </si>
  <si>
    <t>PSVK2023</t>
  </si>
  <si>
    <t>PSVK2033</t>
  </si>
  <si>
    <t>SNRK2013</t>
  </si>
  <si>
    <t>SNRK2023</t>
  </si>
  <si>
    <t>SNRK2033</t>
  </si>
  <si>
    <t>MZUK2013</t>
  </si>
  <si>
    <t>MZUK2023</t>
  </si>
  <si>
    <t>Kaedah Pengajaran Muzik</t>
  </si>
  <si>
    <t>MZUK2033</t>
  </si>
  <si>
    <t>MPU2042/
MPU2052</t>
  </si>
  <si>
    <t>2. Pendidikan Islam/
    Pendidikan Moral*</t>
  </si>
  <si>
    <t>MPU2062</t>
  </si>
  <si>
    <t>Falsafah dan Pendidikan di Malaysia</t>
  </si>
  <si>
    <t>Pengurusan Bilik Darjah dan Tingkah Laku</t>
  </si>
  <si>
    <t>Teknologi dan Media Pengajaran</t>
  </si>
  <si>
    <t>Pentaksiran dalam Pendidikan</t>
  </si>
  <si>
    <t>PRAK2016</t>
  </si>
  <si>
    <t xml:space="preserve">STRUKTUR DAN KOMPONEN PDPLI SM BAGI PROGRAM TARI (JURULATIH SEK SENI) AMBILAN NOVEMBER 2015  </t>
  </si>
  <si>
    <t>Profesonalisme Jurulatih Seni di Sekolah
Seni Malaysia</t>
  </si>
  <si>
    <t xml:space="preserve">STRUKTUR DAN KOMPONEN PDPLI SM BAGI PROGRAM SENI VISUAL (JURULATIH SEK SENI) AMBILAN NOVEMBER 2015  </t>
  </si>
  <si>
    <t>Pengenalan Pendidikan Seni Visual</t>
  </si>
  <si>
    <t>Pedagogi Pendidikan Seni Visual</t>
  </si>
  <si>
    <t>Pentaksiran Dalam Seni Visual</t>
  </si>
  <si>
    <t xml:space="preserve">STRUKTUR DAN KOMPONEN PDPLI SM BAGI PROGRAM MUZIK (JURULATIH SEK SENI) AMBILAN NOVEMBER 2015  </t>
  </si>
  <si>
    <t xml:space="preserve">STRUKTUR DAN KOMPONEN PDPLI SM BAGI PROGRAM TEATER (JURULATIH SEK SENI) AMBILAN NOVEMBER 2015  </t>
  </si>
  <si>
    <t>Nov/Dis</t>
  </si>
  <si>
    <t>Mac</t>
  </si>
  <si>
    <t>Mei</t>
  </si>
  <si>
    <t>Jun</t>
  </si>
  <si>
    <t>Sept</t>
  </si>
  <si>
    <t>Nov/
Dis 2015</t>
  </si>
  <si>
    <t>4 M</t>
  </si>
  <si>
    <t>1M</t>
  </si>
  <si>
    <t>Semester 1</t>
  </si>
  <si>
    <t>Semester 2</t>
  </si>
  <si>
    <t>Nov/
Dis 2016</t>
  </si>
  <si>
    <t>4M</t>
  </si>
  <si>
    <t>Semester 3</t>
  </si>
  <si>
    <t>Sept. 2016</t>
  </si>
  <si>
    <t>Mac 
2016</t>
  </si>
  <si>
    <t>Mei 
2016</t>
  </si>
  <si>
    <t>Jun 
2016</t>
  </si>
  <si>
    <t>Mei 
2017</t>
  </si>
  <si>
    <t>Jun 
2017</t>
  </si>
  <si>
    <t>Mac 
2017</t>
  </si>
  <si>
    <t>BIG</t>
  </si>
  <si>
    <t>6jam/hari</t>
  </si>
  <si>
    <t>Praktikum
( 12 Minggu)</t>
  </si>
  <si>
    <t>Refleksi</t>
  </si>
  <si>
    <t>6hari/minggu</t>
  </si>
  <si>
    <t>Jum jam interaksi bersemuka</t>
  </si>
  <si>
    <t>Catatan:*Tugas PBS bersandar kepada Kursus Asas Pendidikan dan dilaksanakan pada Semester 1.</t>
  </si>
  <si>
    <t>J.f2f</t>
  </si>
  <si>
    <t>Pengajian Kurikulum Tari Sekolah Seni 
Malaysia</t>
  </si>
  <si>
    <t>Kaedah Pengajaran Tari Sekolah Seni
Malaysia</t>
  </si>
  <si>
    <t>Pentaksiran Dalam Tari Sekolah Seni 
Malaysia</t>
  </si>
  <si>
    <t>Profesonalisme Jurulatih Seni di Sekolah Seni Malaysia</t>
  </si>
  <si>
    <t>Kaedah Pengajaran Teater Sekolah Seni 
Malaysia</t>
  </si>
  <si>
    <t>Pentaksiran Dalam Teater Sekolah Seni 
Malaysia</t>
  </si>
  <si>
    <t>Pengenalan Pendidikan Seni Muzik</t>
  </si>
  <si>
    <t>Pentaksiran Dalam Mata Pelajaran Pendidikan Seni Muzik</t>
  </si>
  <si>
    <t>Pengajian Kurikulum Teater Sekolah Seni Malaysia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</si>
</sst>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1" xfId="0" applyFill="1" applyBorder="1"/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0" borderId="15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14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30" xfId="0" applyFont="1" applyBorder="1"/>
    <xf numFmtId="0" fontId="0" fillId="0" borderId="14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2" borderId="32" xfId="0" applyFont="1" applyFill="1" applyBorder="1" applyAlignment="1"/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40" xfId="0" applyBorder="1" applyAlignment="1">
      <alignment horizontal="center" wrapText="1"/>
    </xf>
    <xf numFmtId="0" fontId="2" fillId="3" borderId="24" xfId="0" applyFont="1" applyFill="1" applyBorder="1" applyAlignment="1">
      <alignment horizontal="center"/>
    </xf>
    <xf numFmtId="0" fontId="0" fillId="0" borderId="30" xfId="0" applyBorder="1" applyAlignment="1">
      <alignment vertical="center" wrapText="1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wrapText="1"/>
    </xf>
    <xf numFmtId="0" fontId="2" fillId="0" borderId="17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" fontId="1" fillId="4" borderId="36" xfId="0" applyNumberFormat="1" applyFont="1" applyFill="1" applyBorder="1" applyAlignment="1">
      <alignment horizontal="center"/>
    </xf>
    <xf numFmtId="1" fontId="1" fillId="4" borderId="24" xfId="0" applyNumberFormat="1" applyFont="1" applyFill="1" applyBorder="1" applyAlignment="1">
      <alignment horizontal="center"/>
    </xf>
    <xf numFmtId="0" fontId="0" fillId="4" borderId="0" xfId="0" applyFill="1"/>
    <xf numFmtId="0" fontId="0" fillId="0" borderId="14" xfId="0" applyBorder="1" applyAlignment="1">
      <alignment wrapText="1"/>
    </xf>
    <xf numFmtId="1" fontId="0" fillId="5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1" fillId="2" borderId="3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7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49" fontId="1" fillId="6" borderId="1" xfId="0" applyNumberFormat="1" applyFont="1" applyFill="1" applyBorder="1" applyAlignment="1">
      <alignment horizontal="center" vertical="center" wrapText="1"/>
    </xf>
    <xf numFmtId="17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4" fillId="9" borderId="1" xfId="0" applyFont="1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10" borderId="36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1" fontId="0" fillId="10" borderId="12" xfId="0" applyNumberFormat="1" applyFill="1" applyBorder="1" applyAlignment="1">
      <alignment horizontal="center"/>
    </xf>
    <xf numFmtId="1" fontId="0" fillId="10" borderId="18" xfId="0" applyNumberForma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8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" fontId="0" fillId="10" borderId="34" xfId="0" applyNumberForma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1" fontId="0" fillId="10" borderId="2" xfId="0" applyNumberFormat="1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1" fontId="0" fillId="10" borderId="19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1" fontId="0" fillId="10" borderId="19" xfId="0" applyNumberFormat="1" applyFill="1" applyBorder="1" applyAlignment="1">
      <alignment horizontal="center" vertical="center"/>
    </xf>
    <xf numFmtId="1" fontId="0" fillId="10" borderId="15" xfId="0" applyNumberFormat="1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1" fontId="0" fillId="10" borderId="16" xfId="0" applyNumberFormat="1" applyFill="1" applyBorder="1" applyAlignment="1">
      <alignment horizontal="center" vertical="center"/>
    </xf>
    <xf numFmtId="1" fontId="0" fillId="10" borderId="12" xfId="0" applyNumberFormat="1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1" fontId="1" fillId="10" borderId="36" xfId="0" applyNumberFormat="1" applyFont="1" applyFill="1" applyBorder="1" applyAlignment="1">
      <alignment horizontal="center"/>
    </xf>
    <xf numFmtId="1" fontId="1" fillId="10" borderId="24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/>
    </xf>
    <xf numFmtId="1" fontId="1" fillId="10" borderId="59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 vertical="center"/>
    </xf>
    <xf numFmtId="0" fontId="5" fillId="10" borderId="24" xfId="0" applyFont="1" applyFill="1" applyBorder="1" applyAlignment="1">
      <alignment horizontal="center"/>
    </xf>
    <xf numFmtId="1" fontId="0" fillId="2" borderId="23" xfId="0" applyNumberForma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" fontId="1" fillId="10" borderId="60" xfId="0" applyNumberFormat="1" applyFont="1" applyFill="1" applyBorder="1" applyAlignment="1">
      <alignment horizontal="center"/>
    </xf>
    <xf numFmtId="0" fontId="1" fillId="3" borderId="61" xfId="0" applyFont="1" applyFill="1" applyBorder="1" applyAlignment="1">
      <alignment horizontal="center"/>
    </xf>
    <xf numFmtId="1" fontId="0" fillId="10" borderId="11" xfId="0" applyNumberFormat="1" applyFill="1" applyBorder="1" applyAlignment="1">
      <alignment horizontal="center" vertical="center"/>
    </xf>
    <xf numFmtId="1" fontId="0" fillId="10" borderId="4" xfId="0" applyNumberFormat="1" applyFill="1" applyBorder="1" applyAlignment="1">
      <alignment horizontal="center"/>
    </xf>
    <xf numFmtId="1" fontId="0" fillId="10" borderId="11" xfId="0" applyNumberFormat="1" applyFill="1" applyBorder="1" applyAlignment="1">
      <alignment horizontal="center"/>
    </xf>
    <xf numFmtId="1" fontId="0" fillId="10" borderId="3" xfId="0" applyNumberFormat="1" applyFill="1" applyBorder="1" applyAlignment="1">
      <alignment horizontal="center"/>
    </xf>
    <xf numFmtId="1" fontId="0" fillId="10" borderId="62" xfId="0" applyNumberFormat="1" applyFill="1" applyBorder="1" applyAlignment="1">
      <alignment horizontal="center"/>
    </xf>
    <xf numFmtId="1" fontId="0" fillId="10" borderId="1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0" fillId="0" borderId="15" xfId="0" applyNumberFormat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1" fontId="1" fillId="10" borderId="1" xfId="0" applyNumberFormat="1" applyFont="1" applyFill="1" applyBorder="1" applyAlignment="1">
      <alignment horizontal="center"/>
    </xf>
    <xf numFmtId="1" fontId="0" fillId="10" borderId="63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1" fillId="10" borderId="56" xfId="0" applyFont="1" applyFill="1" applyBorder="1" applyAlignment="1">
      <alignment horizontal="center"/>
    </xf>
    <xf numFmtId="0" fontId="1" fillId="10" borderId="57" xfId="0" applyFont="1" applyFill="1" applyBorder="1" applyAlignment="1">
      <alignment horizontal="center"/>
    </xf>
    <xf numFmtId="0" fontId="1" fillId="10" borderId="58" xfId="0" applyFont="1" applyFill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2" borderId="37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0" fontId="1" fillId="2" borderId="4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6" borderId="49" xfId="0" applyFont="1" applyFill="1" applyBorder="1" applyAlignment="1">
      <alignment horizontal="center"/>
    </xf>
    <xf numFmtId="0" fontId="2" fillId="6" borderId="50" xfId="0" applyFont="1" applyFill="1" applyBorder="1" applyAlignment="1">
      <alignment horizontal="center"/>
    </xf>
    <xf numFmtId="0" fontId="2" fillId="6" borderId="51" xfId="0" applyFont="1" applyFill="1" applyBorder="1" applyAlignment="1">
      <alignment horizontal="center"/>
    </xf>
    <xf numFmtId="0" fontId="2" fillId="6" borderId="52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53" xfId="0" applyFont="1" applyFill="1" applyBorder="1" applyAlignment="1">
      <alignment horizontal="center"/>
    </xf>
    <xf numFmtId="0" fontId="2" fillId="5" borderId="49" xfId="0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0" fontId="2" fillId="5" borderId="51" xfId="0" applyFont="1" applyFill="1" applyBorder="1" applyAlignment="1">
      <alignment horizontal="center"/>
    </xf>
    <xf numFmtId="0" fontId="2" fillId="5" borderId="54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2" fillId="5" borderId="52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5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0" fillId="5" borderId="5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0" fillId="7" borderId="49" xfId="0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0" fontId="0" fillId="7" borderId="51" xfId="0" applyFill="1" applyBorder="1" applyAlignment="1">
      <alignment horizontal="center"/>
    </xf>
    <xf numFmtId="0" fontId="0" fillId="7" borderId="54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55" xfId="0" applyFill="1" applyBorder="1" applyAlignment="1">
      <alignment horizontal="center"/>
    </xf>
    <xf numFmtId="0" fontId="0" fillId="7" borderId="52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53" xfId="0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0" fillId="6" borderId="50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55" xfId="0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53" xfId="0" applyFill="1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0" fillId="5" borderId="50" xfId="0" applyFill="1" applyBorder="1" applyAlignment="1">
      <alignment horizontal="center"/>
    </xf>
    <xf numFmtId="0" fontId="0" fillId="5" borderId="51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55" xfId="0" applyFill="1" applyBorder="1" applyAlignment="1">
      <alignment horizontal="center"/>
    </xf>
    <xf numFmtId="0" fontId="0" fillId="5" borderId="52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53" xfId="0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FFFF66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="90" zoomScaleNormal="90" workbookViewId="0">
      <selection activeCell="B26" sqref="B26"/>
    </sheetView>
  </sheetViews>
  <sheetFormatPr defaultRowHeight="15" x14ac:dyDescent="0.25"/>
  <cols>
    <col min="1" max="1" width="13.7109375" customWidth="1"/>
    <col min="2" max="2" width="45.28515625" customWidth="1"/>
    <col min="3" max="3" width="8.5703125" customWidth="1"/>
    <col min="4" max="4" width="11.140625" customWidth="1"/>
    <col min="5" max="5" width="9" customWidth="1"/>
    <col min="6" max="6" width="12.5703125" customWidth="1"/>
  </cols>
  <sheetData>
    <row r="1" spans="1:6" x14ac:dyDescent="0.25">
      <c r="A1" s="216" t="s">
        <v>35</v>
      </c>
      <c r="B1" s="216"/>
      <c r="C1" s="216"/>
      <c r="D1" s="216"/>
      <c r="E1" s="216"/>
      <c r="F1" s="216"/>
    </row>
    <row r="2" spans="1:6" ht="45" customHeight="1" x14ac:dyDescent="0.25">
      <c r="A2" s="16" t="s">
        <v>0</v>
      </c>
      <c r="B2" s="16" t="s">
        <v>1</v>
      </c>
      <c r="C2" s="17" t="s">
        <v>5</v>
      </c>
      <c r="D2" s="17" t="s">
        <v>6</v>
      </c>
      <c r="E2" s="16" t="s">
        <v>2</v>
      </c>
      <c r="F2" s="17" t="s">
        <v>3</v>
      </c>
    </row>
    <row r="3" spans="1:6" s="13" customFormat="1" x14ac:dyDescent="0.25">
      <c r="A3" s="217" t="s">
        <v>7</v>
      </c>
      <c r="B3" s="11" t="s">
        <v>4</v>
      </c>
      <c r="C3" s="12"/>
      <c r="D3" s="19"/>
      <c r="E3" s="20"/>
      <c r="F3" s="220"/>
    </row>
    <row r="4" spans="1:6" s="13" customFormat="1" x14ac:dyDescent="0.25">
      <c r="A4" s="218"/>
      <c r="B4" s="11" t="s">
        <v>33</v>
      </c>
      <c r="C4" s="18">
        <v>1</v>
      </c>
      <c r="D4" s="218">
        <v>7</v>
      </c>
      <c r="E4" s="223">
        <f>(D4/D22)*100</f>
        <v>15.555555555555555</v>
      </c>
      <c r="F4" s="221"/>
    </row>
    <row r="5" spans="1:6" s="13" customFormat="1" x14ac:dyDescent="0.25">
      <c r="A5" s="218"/>
      <c r="B5" s="11" t="s">
        <v>31</v>
      </c>
      <c r="C5" s="14">
        <v>1</v>
      </c>
      <c r="D5" s="218"/>
      <c r="E5" s="223"/>
      <c r="F5" s="221"/>
    </row>
    <row r="6" spans="1:6" s="13" customFormat="1" x14ac:dyDescent="0.25">
      <c r="A6" s="218"/>
      <c r="B6" s="11" t="s">
        <v>32</v>
      </c>
      <c r="C6" s="14">
        <v>1</v>
      </c>
      <c r="D6" s="218"/>
      <c r="E6" s="223"/>
      <c r="F6" s="221"/>
    </row>
    <row r="7" spans="1:6" s="13" customFormat="1" x14ac:dyDescent="0.25">
      <c r="A7" s="218"/>
      <c r="B7" s="11" t="s">
        <v>23</v>
      </c>
      <c r="C7" s="14">
        <v>2</v>
      </c>
      <c r="D7" s="218"/>
      <c r="E7" s="223"/>
      <c r="F7" s="221"/>
    </row>
    <row r="8" spans="1:6" s="13" customFormat="1" x14ac:dyDescent="0.25">
      <c r="A8" s="219"/>
      <c r="B8" s="11" t="s">
        <v>22</v>
      </c>
      <c r="C8" s="14">
        <v>2</v>
      </c>
      <c r="D8" s="219"/>
      <c r="E8" s="224"/>
      <c r="F8" s="222"/>
    </row>
    <row r="9" spans="1:6" x14ac:dyDescent="0.25">
      <c r="A9" s="208" t="s">
        <v>8</v>
      </c>
      <c r="B9" s="11" t="s">
        <v>25</v>
      </c>
      <c r="C9" s="2">
        <v>3</v>
      </c>
      <c r="D9" s="210">
        <f>(C9+C10+C11+C12+C13+C14)</f>
        <v>18</v>
      </c>
      <c r="E9" s="213">
        <f>(D9/D22)*100</f>
        <v>40</v>
      </c>
      <c r="F9" s="210" t="s">
        <v>15</v>
      </c>
    </row>
    <row r="10" spans="1:6" x14ac:dyDescent="0.25">
      <c r="A10" s="209"/>
      <c r="B10" s="11" t="s">
        <v>19</v>
      </c>
      <c r="C10" s="2">
        <v>3</v>
      </c>
      <c r="D10" s="211"/>
      <c r="E10" s="214"/>
      <c r="F10" s="211"/>
    </row>
    <row r="11" spans="1:6" x14ac:dyDescent="0.25">
      <c r="A11" s="209"/>
      <c r="B11" s="11" t="s">
        <v>27</v>
      </c>
      <c r="C11" s="2">
        <v>3</v>
      </c>
      <c r="D11" s="211"/>
      <c r="E11" s="214"/>
      <c r="F11" s="211"/>
    </row>
    <row r="12" spans="1:6" x14ac:dyDescent="0.25">
      <c r="A12" s="209"/>
      <c r="B12" s="11" t="s">
        <v>28</v>
      </c>
      <c r="C12" s="2">
        <v>3</v>
      </c>
      <c r="D12" s="211"/>
      <c r="E12" s="214"/>
      <c r="F12" s="211"/>
    </row>
    <row r="13" spans="1:6" x14ac:dyDescent="0.25">
      <c r="A13" s="209"/>
      <c r="B13" s="11" t="s">
        <v>29</v>
      </c>
      <c r="C13" s="2">
        <v>3</v>
      </c>
      <c r="D13" s="211"/>
      <c r="E13" s="214"/>
      <c r="F13" s="211"/>
    </row>
    <row r="14" spans="1:6" x14ac:dyDescent="0.25">
      <c r="A14" s="209"/>
      <c r="B14" s="11" t="s">
        <v>30</v>
      </c>
      <c r="C14" s="2">
        <v>3</v>
      </c>
      <c r="D14" s="212"/>
      <c r="E14" s="215"/>
      <c r="F14" s="212"/>
    </row>
    <row r="15" spans="1:6" x14ac:dyDescent="0.25">
      <c r="A15" s="228" t="s">
        <v>9</v>
      </c>
      <c r="B15" s="1" t="s">
        <v>25</v>
      </c>
      <c r="C15" s="2">
        <v>3</v>
      </c>
      <c r="D15" s="210">
        <f>(C15+C16+C17)</f>
        <v>9</v>
      </c>
      <c r="E15" s="213">
        <f>(D15/D22)*100</f>
        <v>20</v>
      </c>
      <c r="F15" s="210" t="s">
        <v>16</v>
      </c>
    </row>
    <row r="16" spans="1:6" x14ac:dyDescent="0.25">
      <c r="A16" s="229"/>
      <c r="B16" s="1" t="s">
        <v>21</v>
      </c>
      <c r="C16" s="2">
        <v>3</v>
      </c>
      <c r="D16" s="211"/>
      <c r="E16" s="214"/>
      <c r="F16" s="211"/>
    </row>
    <row r="17" spans="1:6" x14ac:dyDescent="0.25">
      <c r="A17" s="229"/>
      <c r="B17" s="1" t="s">
        <v>20</v>
      </c>
      <c r="C17" s="2">
        <v>3</v>
      </c>
      <c r="D17" s="211"/>
      <c r="E17" s="214"/>
      <c r="F17" s="211"/>
    </row>
    <row r="18" spans="1:6" ht="23.25" customHeight="1" x14ac:dyDescent="0.25">
      <c r="A18" s="228" t="s">
        <v>10</v>
      </c>
      <c r="B18" s="10" t="s">
        <v>11</v>
      </c>
      <c r="C18" s="3">
        <v>6</v>
      </c>
      <c r="D18" s="3">
        <f>C18</f>
        <v>6</v>
      </c>
      <c r="E18" s="6">
        <f>(D18/D22)*100</f>
        <v>13.333333333333334</v>
      </c>
      <c r="F18" s="7" t="s">
        <v>17</v>
      </c>
    </row>
    <row r="19" spans="1:6" ht="22.5" customHeight="1" x14ac:dyDescent="0.25">
      <c r="A19" s="230"/>
      <c r="B19" s="1" t="s">
        <v>12</v>
      </c>
      <c r="C19" s="5"/>
      <c r="D19" s="5"/>
      <c r="E19" s="5"/>
      <c r="F19" s="5"/>
    </row>
    <row r="20" spans="1:6" x14ac:dyDescent="0.25">
      <c r="A20" s="228" t="s">
        <v>13</v>
      </c>
      <c r="B20" s="1" t="s">
        <v>25</v>
      </c>
      <c r="C20" s="2">
        <v>2</v>
      </c>
      <c r="D20" s="210">
        <f>C20+C21</f>
        <v>5</v>
      </c>
      <c r="E20" s="213">
        <f>(D20/D22)*100</f>
        <v>11.111111111111111</v>
      </c>
      <c r="F20" s="231" t="s">
        <v>17</v>
      </c>
    </row>
    <row r="21" spans="1:6" x14ac:dyDescent="0.25">
      <c r="A21" s="230"/>
      <c r="B21" s="4" t="s">
        <v>21</v>
      </c>
      <c r="C21" s="2">
        <v>3</v>
      </c>
      <c r="D21" s="212"/>
      <c r="E21" s="215"/>
      <c r="F21" s="232"/>
    </row>
    <row r="22" spans="1:6" x14ac:dyDescent="0.25">
      <c r="A22" s="225" t="s">
        <v>14</v>
      </c>
      <c r="B22" s="226"/>
      <c r="C22" s="227"/>
      <c r="D22" s="8">
        <f>SUM(D3:D21)</f>
        <v>45</v>
      </c>
      <c r="E22" s="9">
        <f>SUM(E3:E21)</f>
        <v>100</v>
      </c>
      <c r="F22" s="8">
        <v>100</v>
      </c>
    </row>
    <row r="23" spans="1:6" x14ac:dyDescent="0.25">
      <c r="A23" s="194" t="s">
        <v>117</v>
      </c>
      <c r="B23" s="194"/>
    </row>
  </sheetData>
  <sheetProtection algorithmName="SHA-512" hashValue="ZL1NxSIZWLaFfJ9opc2fG/0VKwRVkfRQN69fjMgkQsVefSMI6pSTS9+zfdwjWN+5NY6M1uFNxBH9HcxIR4X8oA==" saltValue="DSl7upRo+tvf5rgppAgQSw==" spinCount="100000" sheet="1" objects="1" scenarios="1"/>
  <mergeCells count="19">
    <mergeCell ref="A22:C22"/>
    <mergeCell ref="A15:A17"/>
    <mergeCell ref="D15:D17"/>
    <mergeCell ref="E15:E17"/>
    <mergeCell ref="F15:F17"/>
    <mergeCell ref="A18:A19"/>
    <mergeCell ref="A20:A21"/>
    <mergeCell ref="D20:D21"/>
    <mergeCell ref="E20:E21"/>
    <mergeCell ref="F20:F21"/>
    <mergeCell ref="A9:A14"/>
    <mergeCell ref="D9:D14"/>
    <mergeCell ref="E9:E14"/>
    <mergeCell ref="F9:F14"/>
    <mergeCell ref="A1:F1"/>
    <mergeCell ref="A3:A8"/>
    <mergeCell ref="F3:F8"/>
    <mergeCell ref="D4:D8"/>
    <mergeCell ref="E4:E8"/>
  </mergeCells>
  <pageMargins left="0.7" right="0.7" top="0.75" bottom="0.75" header="0.3" footer="0.3"/>
  <pageSetup paperSize="9" scale="86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="90" zoomScaleNormal="90" workbookViewId="0">
      <selection activeCell="A23" sqref="A23"/>
    </sheetView>
  </sheetViews>
  <sheetFormatPr defaultRowHeight="15" x14ac:dyDescent="0.25"/>
  <cols>
    <col min="1" max="1" width="13.5703125" customWidth="1"/>
    <col min="2" max="2" width="40.5703125" customWidth="1"/>
    <col min="3" max="4" width="8.85546875" customWidth="1"/>
    <col min="5" max="6" width="8.5703125" customWidth="1"/>
    <col min="7" max="7" width="11.140625" customWidth="1"/>
  </cols>
  <sheetData>
    <row r="1" spans="1:7" x14ac:dyDescent="0.25">
      <c r="A1" s="216" t="s">
        <v>34</v>
      </c>
      <c r="B1" s="216"/>
      <c r="C1" s="216"/>
      <c r="D1" s="216"/>
      <c r="E1" s="216"/>
      <c r="F1" s="216"/>
      <c r="G1" s="216"/>
    </row>
    <row r="2" spans="1:7" ht="45" customHeight="1" x14ac:dyDescent="0.25">
      <c r="A2" s="16" t="s">
        <v>0</v>
      </c>
      <c r="B2" s="16" t="s">
        <v>1</v>
      </c>
      <c r="C2" s="17" t="s">
        <v>24</v>
      </c>
      <c r="D2" s="17" t="s">
        <v>36</v>
      </c>
      <c r="E2" s="17" t="s">
        <v>37</v>
      </c>
      <c r="F2" s="17" t="s">
        <v>5</v>
      </c>
      <c r="G2" s="17" t="s">
        <v>6</v>
      </c>
    </row>
    <row r="3" spans="1:7" s="13" customFormat="1" x14ac:dyDescent="0.25">
      <c r="A3" s="217" t="s">
        <v>7</v>
      </c>
      <c r="B3" s="11" t="s">
        <v>4</v>
      </c>
      <c r="C3" s="23"/>
      <c r="D3" s="23"/>
      <c r="E3" s="23"/>
      <c r="F3" s="12"/>
      <c r="G3" s="19"/>
    </row>
    <row r="4" spans="1:7" s="13" customFormat="1" x14ac:dyDescent="0.25">
      <c r="A4" s="218"/>
      <c r="B4" s="11" t="s">
        <v>33</v>
      </c>
      <c r="C4" s="22" t="s">
        <v>26</v>
      </c>
      <c r="D4" s="22"/>
      <c r="E4" s="21"/>
      <c r="F4" s="18">
        <v>1</v>
      </c>
      <c r="G4" s="218">
        <v>7</v>
      </c>
    </row>
    <row r="5" spans="1:7" s="13" customFormat="1" x14ac:dyDescent="0.25">
      <c r="A5" s="218"/>
      <c r="B5" s="11" t="s">
        <v>31</v>
      </c>
      <c r="C5" s="22" t="s">
        <v>26</v>
      </c>
      <c r="D5" s="22"/>
      <c r="E5" s="11"/>
      <c r="F5" s="14">
        <v>1</v>
      </c>
      <c r="G5" s="218"/>
    </row>
    <row r="6" spans="1:7" s="13" customFormat="1" x14ac:dyDescent="0.25">
      <c r="A6" s="218"/>
      <c r="B6" s="11" t="s">
        <v>32</v>
      </c>
      <c r="C6" s="22"/>
      <c r="D6" s="22" t="s">
        <v>26</v>
      </c>
      <c r="E6" s="11"/>
      <c r="F6" s="14">
        <v>1</v>
      </c>
      <c r="G6" s="218"/>
    </row>
    <row r="7" spans="1:7" s="13" customFormat="1" x14ac:dyDescent="0.25">
      <c r="A7" s="218"/>
      <c r="B7" s="11" t="s">
        <v>23</v>
      </c>
      <c r="C7" s="22" t="s">
        <v>26</v>
      </c>
      <c r="D7" s="11"/>
      <c r="E7" s="11"/>
      <c r="F7" s="14">
        <v>2</v>
      </c>
      <c r="G7" s="218"/>
    </row>
    <row r="8" spans="1:7" s="13" customFormat="1" x14ac:dyDescent="0.25">
      <c r="A8" s="219"/>
      <c r="B8" s="11" t="s">
        <v>22</v>
      </c>
      <c r="C8" s="11"/>
      <c r="D8" s="22"/>
      <c r="E8" s="22" t="s">
        <v>26</v>
      </c>
      <c r="F8" s="14">
        <v>2</v>
      </c>
      <c r="G8" s="219"/>
    </row>
    <row r="9" spans="1:7" x14ac:dyDescent="0.25">
      <c r="A9" s="208" t="s">
        <v>8</v>
      </c>
      <c r="B9" s="11" t="s">
        <v>18</v>
      </c>
      <c r="C9" s="22" t="s">
        <v>26</v>
      </c>
      <c r="D9" s="11"/>
      <c r="E9" s="11"/>
      <c r="F9" s="2">
        <v>3</v>
      </c>
      <c r="G9" s="210">
        <f>(F9+F10+F11+F12+F13+F14)</f>
        <v>18</v>
      </c>
    </row>
    <row r="10" spans="1:7" x14ac:dyDescent="0.25">
      <c r="A10" s="209"/>
      <c r="B10" s="11" t="s">
        <v>19</v>
      </c>
      <c r="C10" s="22" t="s">
        <v>26</v>
      </c>
      <c r="D10" s="11"/>
      <c r="E10" s="11"/>
      <c r="F10" s="2">
        <v>3</v>
      </c>
      <c r="G10" s="211"/>
    </row>
    <row r="11" spans="1:7" x14ac:dyDescent="0.25">
      <c r="A11" s="209"/>
      <c r="B11" s="11" t="s">
        <v>27</v>
      </c>
      <c r="C11" s="22" t="s">
        <v>26</v>
      </c>
      <c r="D11" s="11"/>
      <c r="E11" s="11"/>
      <c r="F11" s="2">
        <v>3</v>
      </c>
      <c r="G11" s="211"/>
    </row>
    <row r="12" spans="1:7" x14ac:dyDescent="0.25">
      <c r="A12" s="209"/>
      <c r="B12" s="11" t="s">
        <v>28</v>
      </c>
      <c r="C12" s="11"/>
      <c r="D12" s="22" t="s">
        <v>26</v>
      </c>
      <c r="E12" s="11"/>
      <c r="F12" s="2">
        <v>3</v>
      </c>
      <c r="G12" s="211"/>
    </row>
    <row r="13" spans="1:7" x14ac:dyDescent="0.25">
      <c r="A13" s="209"/>
      <c r="B13" s="11" t="s">
        <v>29</v>
      </c>
      <c r="C13" s="11"/>
      <c r="D13" s="22" t="s">
        <v>26</v>
      </c>
      <c r="E13" s="11"/>
      <c r="F13" s="2">
        <v>3</v>
      </c>
      <c r="G13" s="211"/>
    </row>
    <row r="14" spans="1:7" x14ac:dyDescent="0.25">
      <c r="A14" s="209"/>
      <c r="B14" s="11" t="s">
        <v>30</v>
      </c>
      <c r="C14" s="11"/>
      <c r="D14" s="22" t="s">
        <v>26</v>
      </c>
      <c r="E14" s="11"/>
      <c r="F14" s="2">
        <v>3</v>
      </c>
      <c r="G14" s="212"/>
    </row>
    <row r="15" spans="1:7" x14ac:dyDescent="0.25">
      <c r="A15" s="228" t="s">
        <v>9</v>
      </c>
      <c r="B15" s="1" t="s">
        <v>25</v>
      </c>
      <c r="C15" s="22" t="s">
        <v>26</v>
      </c>
      <c r="D15" s="1"/>
      <c r="E15" s="1"/>
      <c r="F15" s="2">
        <v>3</v>
      </c>
      <c r="G15" s="210">
        <f>(F15+F16+F17)</f>
        <v>9</v>
      </c>
    </row>
    <row r="16" spans="1:7" x14ac:dyDescent="0.25">
      <c r="A16" s="229"/>
      <c r="B16" s="1" t="s">
        <v>21</v>
      </c>
      <c r="C16" s="1"/>
      <c r="D16" s="22" t="s">
        <v>26</v>
      </c>
      <c r="E16" s="1"/>
      <c r="F16" s="2">
        <v>3</v>
      </c>
      <c r="G16" s="211"/>
    </row>
    <row r="17" spans="1:7" x14ac:dyDescent="0.25">
      <c r="A17" s="229"/>
      <c r="B17" s="1" t="s">
        <v>20</v>
      </c>
      <c r="C17" s="1"/>
      <c r="D17" s="22" t="s">
        <v>26</v>
      </c>
      <c r="E17" s="1"/>
      <c r="F17" s="2">
        <v>3</v>
      </c>
      <c r="G17" s="211"/>
    </row>
    <row r="18" spans="1:7" ht="23.25" customHeight="1" x14ac:dyDescent="0.25">
      <c r="A18" s="228" t="s">
        <v>10</v>
      </c>
      <c r="B18" s="10" t="s">
        <v>11</v>
      </c>
      <c r="C18" s="10"/>
      <c r="D18" s="10"/>
      <c r="E18" s="22" t="s">
        <v>26</v>
      </c>
      <c r="F18" s="15">
        <v>6</v>
      </c>
      <c r="G18" s="15">
        <f>F18</f>
        <v>6</v>
      </c>
    </row>
    <row r="19" spans="1:7" ht="22.5" customHeight="1" x14ac:dyDescent="0.25">
      <c r="A19" s="230"/>
      <c r="B19" s="1" t="s">
        <v>12</v>
      </c>
      <c r="C19" s="22" t="s">
        <v>26</v>
      </c>
      <c r="D19" s="5"/>
      <c r="E19" s="5"/>
      <c r="F19" s="5"/>
      <c r="G19" s="5"/>
    </row>
    <row r="20" spans="1:7" x14ac:dyDescent="0.25">
      <c r="A20" s="228" t="s">
        <v>13</v>
      </c>
      <c r="B20" s="1" t="s">
        <v>18</v>
      </c>
      <c r="C20" s="22" t="s">
        <v>26</v>
      </c>
      <c r="D20" s="1"/>
      <c r="E20" s="1"/>
      <c r="F20" s="2">
        <v>2</v>
      </c>
      <c r="G20" s="210">
        <f>F20+F21</f>
        <v>5</v>
      </c>
    </row>
    <row r="21" spans="1:7" x14ac:dyDescent="0.25">
      <c r="A21" s="230"/>
      <c r="B21" s="4" t="s">
        <v>19</v>
      </c>
      <c r="C21" s="4"/>
      <c r="D21" s="22" t="s">
        <v>26</v>
      </c>
      <c r="E21" s="4"/>
      <c r="F21" s="2">
        <v>3</v>
      </c>
      <c r="G21" s="212"/>
    </row>
    <row r="22" spans="1:7" x14ac:dyDescent="0.25">
      <c r="A22" s="225" t="s">
        <v>14</v>
      </c>
      <c r="B22" s="227"/>
      <c r="C22" s="8">
        <v>18</v>
      </c>
      <c r="D22" s="8">
        <v>19</v>
      </c>
      <c r="E22" s="8">
        <v>8</v>
      </c>
      <c r="F22" s="225">
        <f>SUM(C22:E22)</f>
        <v>45</v>
      </c>
      <c r="G22" s="227"/>
    </row>
    <row r="23" spans="1:7" x14ac:dyDescent="0.25">
      <c r="A23" s="194" t="s">
        <v>117</v>
      </c>
    </row>
  </sheetData>
  <sheetProtection algorithmName="SHA-512" hashValue="CrtBjJ6qG5kugEa6NSwRHuq2ltColrzPsYJlgR0j/bFwFL4LnMODYLkhjfR87U/VMoCjTRZ9taRBNXWMYpeQzA==" saltValue="bfN+fV/yiKcwdUi1av87Zg==" spinCount="100000" sheet="1" objects="1" scenarios="1"/>
  <mergeCells count="12">
    <mergeCell ref="A1:G1"/>
    <mergeCell ref="A3:A8"/>
    <mergeCell ref="G4:G8"/>
    <mergeCell ref="A9:A14"/>
    <mergeCell ref="G9:G14"/>
    <mergeCell ref="A22:B22"/>
    <mergeCell ref="F22:G22"/>
    <mergeCell ref="A15:A17"/>
    <mergeCell ref="G15:G17"/>
    <mergeCell ref="A18:A19"/>
    <mergeCell ref="A20:A21"/>
    <mergeCell ref="G20:G21"/>
  </mergeCells>
  <pageMargins left="0.7" right="0.7" top="0.75" bottom="0.75" header="0.3" footer="0.3"/>
  <pageSetup paperSize="9" scale="87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zoomScale="80" zoomScaleNormal="80" workbookViewId="0">
      <selection activeCell="C25" sqref="C25"/>
    </sheetView>
  </sheetViews>
  <sheetFormatPr defaultRowHeight="15" x14ac:dyDescent="0.25"/>
  <cols>
    <col min="1" max="1" width="13.7109375" customWidth="1"/>
    <col min="2" max="2" width="11.42578125" customWidth="1"/>
    <col min="3" max="3" width="40.42578125" customWidth="1"/>
    <col min="4" max="4" width="7.85546875" customWidth="1"/>
    <col min="5" max="5" width="4.7109375" customWidth="1"/>
    <col min="6" max="6" width="4.5703125" customWidth="1"/>
    <col min="7" max="7" width="5" customWidth="1"/>
    <col min="8" max="8" width="4.7109375" customWidth="1"/>
    <col min="9" max="9" width="5.85546875" customWidth="1"/>
    <col min="10" max="13" width="5.85546875" style="102" customWidth="1"/>
    <col min="14" max="15" width="5.85546875" customWidth="1"/>
    <col min="16" max="16" width="11.85546875" customWidth="1"/>
    <col min="20" max="25" width="9.140625" style="105"/>
  </cols>
  <sheetData>
    <row r="1" spans="1:25" ht="15.75" thickBot="1" x14ac:dyDescent="0.3">
      <c r="A1" s="252" t="s">
        <v>83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2" spans="1:25" ht="45" customHeight="1" thickTop="1" thickBot="1" x14ac:dyDescent="0.3">
      <c r="A2" s="253" t="s">
        <v>0</v>
      </c>
      <c r="B2" s="253" t="s">
        <v>46</v>
      </c>
      <c r="C2" s="255" t="s">
        <v>47</v>
      </c>
      <c r="D2" s="257" t="s">
        <v>5</v>
      </c>
      <c r="E2" s="259" t="s">
        <v>45</v>
      </c>
      <c r="F2" s="260"/>
      <c r="G2" s="260"/>
      <c r="H2" s="260"/>
      <c r="I2" s="257"/>
      <c r="J2" s="261" t="s">
        <v>55</v>
      </c>
      <c r="K2" s="262"/>
      <c r="L2" s="262"/>
      <c r="M2" s="262"/>
      <c r="N2" s="262"/>
      <c r="O2" s="263"/>
      <c r="P2" s="259" t="s">
        <v>6</v>
      </c>
      <c r="Q2" s="116" t="s">
        <v>96</v>
      </c>
      <c r="R2" s="117" t="s">
        <v>105</v>
      </c>
      <c r="S2" s="117" t="s">
        <v>106</v>
      </c>
      <c r="T2" s="120" t="s">
        <v>107</v>
      </c>
      <c r="U2" s="121" t="s">
        <v>104</v>
      </c>
      <c r="V2" s="122" t="s">
        <v>101</v>
      </c>
      <c r="W2" s="124" t="s">
        <v>110</v>
      </c>
      <c r="X2" s="124" t="s">
        <v>108</v>
      </c>
      <c r="Y2" s="125" t="s">
        <v>109</v>
      </c>
    </row>
    <row r="3" spans="1:25" ht="15" customHeight="1" thickTop="1" thickBot="1" x14ac:dyDescent="0.3">
      <c r="A3" s="254"/>
      <c r="B3" s="254"/>
      <c r="C3" s="256"/>
      <c r="D3" s="258"/>
      <c r="E3" s="61" t="s">
        <v>38</v>
      </c>
      <c r="F3" s="62" t="s">
        <v>39</v>
      </c>
      <c r="G3" s="62" t="s">
        <v>40</v>
      </c>
      <c r="H3" s="70" t="s">
        <v>41</v>
      </c>
      <c r="I3" s="63" t="s">
        <v>44</v>
      </c>
      <c r="J3" s="144" t="s">
        <v>38</v>
      </c>
      <c r="K3" s="145" t="s">
        <v>39</v>
      </c>
      <c r="L3" s="145" t="s">
        <v>40</v>
      </c>
      <c r="M3" s="192" t="s">
        <v>118</v>
      </c>
      <c r="N3" s="70" t="s">
        <v>41</v>
      </c>
      <c r="O3" s="63" t="s">
        <v>44</v>
      </c>
      <c r="P3" s="264"/>
      <c r="Q3" s="118" t="s">
        <v>97</v>
      </c>
      <c r="R3" s="118" t="s">
        <v>98</v>
      </c>
      <c r="S3" s="118" t="s">
        <v>98</v>
      </c>
      <c r="T3" s="123" t="s">
        <v>98</v>
      </c>
      <c r="U3" s="123" t="s">
        <v>98</v>
      </c>
      <c r="V3" s="123" t="s">
        <v>102</v>
      </c>
      <c r="W3" s="126" t="s">
        <v>98</v>
      </c>
      <c r="X3" s="126" t="s">
        <v>98</v>
      </c>
      <c r="Y3" s="126" t="s">
        <v>98</v>
      </c>
    </row>
    <row r="4" spans="1:25" ht="15" customHeight="1" thickTop="1" thickBot="1" x14ac:dyDescent="0.3">
      <c r="A4" s="110"/>
      <c r="B4" s="110"/>
      <c r="C4" s="111"/>
      <c r="D4" s="112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2"/>
      <c r="Q4" s="286" t="s">
        <v>99</v>
      </c>
      <c r="R4" s="286"/>
      <c r="S4" s="286"/>
      <c r="T4" s="287" t="s">
        <v>100</v>
      </c>
      <c r="U4" s="288"/>
      <c r="V4" s="289"/>
      <c r="W4" s="290" t="s">
        <v>103</v>
      </c>
      <c r="X4" s="291"/>
      <c r="Y4" s="292"/>
    </row>
    <row r="5" spans="1:25" s="13" customFormat="1" ht="16.5" thickTop="1" thickBot="1" x14ac:dyDescent="0.3">
      <c r="A5" s="242" t="s">
        <v>7</v>
      </c>
      <c r="B5" s="66"/>
      <c r="C5" s="53" t="s">
        <v>4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293"/>
      <c r="R5" s="294"/>
      <c r="S5" s="294"/>
      <c r="T5" s="294"/>
      <c r="U5" s="294"/>
      <c r="V5" s="294"/>
      <c r="W5" s="294"/>
      <c r="X5" s="294"/>
      <c r="Y5" s="295"/>
    </row>
    <row r="6" spans="1:25" s="13" customFormat="1" ht="15.75" thickTop="1" x14ac:dyDescent="0.25">
      <c r="A6" s="243"/>
      <c r="B6" s="67" t="s">
        <v>62</v>
      </c>
      <c r="C6" s="54" t="s">
        <v>33</v>
      </c>
      <c r="D6" s="47">
        <v>1</v>
      </c>
      <c r="E6" s="42">
        <v>2</v>
      </c>
      <c r="F6" s="32"/>
      <c r="G6" s="32">
        <v>16</v>
      </c>
      <c r="H6" s="32">
        <v>8.5</v>
      </c>
      <c r="I6" s="35">
        <v>26.5</v>
      </c>
      <c r="J6" s="146">
        <v>1.2</v>
      </c>
      <c r="K6" s="147">
        <v>0</v>
      </c>
      <c r="L6" s="148">
        <v>9.6</v>
      </c>
      <c r="M6" s="199">
        <f>SUM(J6:L6)</f>
        <v>10.799999999999999</v>
      </c>
      <c r="N6" s="173">
        <v>8.5</v>
      </c>
      <c r="O6" s="35">
        <v>19.299999999999997</v>
      </c>
      <c r="P6" s="244">
        <v>7</v>
      </c>
      <c r="Q6" s="130">
        <v>10</v>
      </c>
      <c r="R6" s="130">
        <v>1</v>
      </c>
      <c r="S6" s="130"/>
      <c r="T6" s="268"/>
      <c r="U6" s="269"/>
      <c r="V6" s="270"/>
      <c r="W6" s="274"/>
      <c r="X6" s="275"/>
      <c r="Y6" s="276"/>
    </row>
    <row r="7" spans="1:25" s="13" customFormat="1" x14ac:dyDescent="0.25">
      <c r="A7" s="243"/>
      <c r="B7" s="67" t="s">
        <v>63</v>
      </c>
      <c r="C7" s="54" t="s">
        <v>31</v>
      </c>
      <c r="D7" s="48">
        <v>1</v>
      </c>
      <c r="E7" s="43">
        <v>5</v>
      </c>
      <c r="F7" s="14">
        <v>8</v>
      </c>
      <c r="G7" s="14"/>
      <c r="H7" s="14"/>
      <c r="I7" s="37">
        <v>13</v>
      </c>
      <c r="J7" s="149">
        <f>E7*0.6</f>
        <v>3</v>
      </c>
      <c r="K7" s="150">
        <v>4.8</v>
      </c>
      <c r="L7" s="151">
        <v>0</v>
      </c>
      <c r="M7" s="150">
        <f t="shared" ref="M7:M23" si="0">SUM(J7:L7)</f>
        <v>7.8</v>
      </c>
      <c r="N7" s="174">
        <v>0</v>
      </c>
      <c r="O7" s="37">
        <v>8</v>
      </c>
      <c r="P7" s="245"/>
      <c r="Q7" s="130">
        <v>3</v>
      </c>
      <c r="R7" s="130">
        <v>5</v>
      </c>
      <c r="S7" s="130"/>
      <c r="T7" s="271"/>
      <c r="U7" s="272"/>
      <c r="V7" s="273"/>
      <c r="W7" s="277"/>
      <c r="X7" s="278"/>
      <c r="Y7" s="279"/>
    </row>
    <row r="8" spans="1:25" s="13" customFormat="1" x14ac:dyDescent="0.25">
      <c r="A8" s="243"/>
      <c r="B8" s="67" t="s">
        <v>64</v>
      </c>
      <c r="C8" s="54" t="s">
        <v>32</v>
      </c>
      <c r="D8" s="48">
        <v>1</v>
      </c>
      <c r="E8" s="43">
        <v>2</v>
      </c>
      <c r="F8" s="14"/>
      <c r="G8" s="14">
        <v>28</v>
      </c>
      <c r="H8" s="14"/>
      <c r="I8" s="37">
        <v>30</v>
      </c>
      <c r="J8" s="149">
        <v>1.2</v>
      </c>
      <c r="K8" s="151">
        <v>0</v>
      </c>
      <c r="L8" s="150">
        <v>16</v>
      </c>
      <c r="M8" s="200">
        <f t="shared" si="0"/>
        <v>17.2</v>
      </c>
      <c r="N8" s="174"/>
      <c r="O8" s="37">
        <v>17</v>
      </c>
      <c r="P8" s="245"/>
      <c r="Q8" s="265"/>
      <c r="R8" s="266"/>
      <c r="S8" s="267"/>
      <c r="T8" s="134"/>
      <c r="U8" s="134">
        <v>5</v>
      </c>
      <c r="V8" s="134">
        <v>12</v>
      </c>
      <c r="W8" s="277"/>
      <c r="X8" s="278"/>
      <c r="Y8" s="279"/>
    </row>
    <row r="9" spans="1:25" s="95" customFormat="1" ht="30" x14ac:dyDescent="0.25">
      <c r="A9" s="243"/>
      <c r="B9" s="89" t="s">
        <v>75</v>
      </c>
      <c r="C9" s="90" t="s">
        <v>76</v>
      </c>
      <c r="D9" s="91">
        <v>2</v>
      </c>
      <c r="E9" s="92">
        <v>20</v>
      </c>
      <c r="F9" s="93">
        <v>10</v>
      </c>
      <c r="G9" s="93"/>
      <c r="H9" s="93">
        <v>1</v>
      </c>
      <c r="I9" s="94">
        <v>31</v>
      </c>
      <c r="J9" s="152">
        <v>12</v>
      </c>
      <c r="K9" s="153">
        <v>6</v>
      </c>
      <c r="L9" s="153">
        <v>0</v>
      </c>
      <c r="M9" s="202">
        <f t="shared" si="0"/>
        <v>18</v>
      </c>
      <c r="N9" s="175">
        <v>1</v>
      </c>
      <c r="O9" s="94">
        <v>19</v>
      </c>
      <c r="P9" s="245"/>
      <c r="Q9" s="131">
        <v>12</v>
      </c>
      <c r="R9" s="131">
        <v>4</v>
      </c>
      <c r="S9" s="131">
        <v>2</v>
      </c>
      <c r="T9" s="283"/>
      <c r="U9" s="284"/>
      <c r="V9" s="285"/>
      <c r="W9" s="280"/>
      <c r="X9" s="281"/>
      <c r="Y9" s="282"/>
    </row>
    <row r="10" spans="1:25" s="13" customFormat="1" ht="15.75" thickBot="1" x14ac:dyDescent="0.3">
      <c r="A10" s="243"/>
      <c r="B10" s="68" t="s">
        <v>77</v>
      </c>
      <c r="C10" s="55" t="s">
        <v>22</v>
      </c>
      <c r="D10" s="49">
        <v>2</v>
      </c>
      <c r="E10" s="44">
        <v>2</v>
      </c>
      <c r="F10" s="30"/>
      <c r="G10" s="30">
        <v>59</v>
      </c>
      <c r="H10" s="30">
        <v>3</v>
      </c>
      <c r="I10" s="38">
        <v>64</v>
      </c>
      <c r="J10" s="154">
        <v>0</v>
      </c>
      <c r="K10" s="155">
        <v>0</v>
      </c>
      <c r="L10" s="156">
        <v>0</v>
      </c>
      <c r="M10" s="198">
        <f t="shared" si="0"/>
        <v>0</v>
      </c>
      <c r="N10" s="176">
        <v>3</v>
      </c>
      <c r="O10" s="38">
        <v>0</v>
      </c>
      <c r="P10" s="246"/>
      <c r="Q10" s="293"/>
      <c r="R10" s="294"/>
      <c r="S10" s="295"/>
      <c r="T10" s="298"/>
      <c r="U10" s="299"/>
      <c r="V10" s="300"/>
      <c r="W10" s="135" t="s">
        <v>111</v>
      </c>
      <c r="X10" s="135"/>
      <c r="Y10" s="135"/>
    </row>
    <row r="11" spans="1:25" ht="15.75" thickTop="1" x14ac:dyDescent="0.25">
      <c r="A11" s="247" t="s">
        <v>8</v>
      </c>
      <c r="B11" s="97" t="s">
        <v>49</v>
      </c>
      <c r="C11" s="53" t="s">
        <v>78</v>
      </c>
      <c r="D11" s="50">
        <v>3</v>
      </c>
      <c r="E11" s="34">
        <v>30</v>
      </c>
      <c r="F11" s="31">
        <v>15</v>
      </c>
      <c r="G11" s="31"/>
      <c r="H11" s="31">
        <v>4</v>
      </c>
      <c r="I11" s="35">
        <f t="shared" ref="I11:I23" si="1">(E11+F11+G11+H11)</f>
        <v>49</v>
      </c>
      <c r="J11" s="157">
        <f>E11*0.6</f>
        <v>18</v>
      </c>
      <c r="K11" s="147">
        <f t="shared" ref="K11:L23" si="2">F11*0.6</f>
        <v>9</v>
      </c>
      <c r="L11" s="147">
        <f t="shared" si="2"/>
        <v>0</v>
      </c>
      <c r="M11" s="199">
        <f t="shared" si="0"/>
        <v>27</v>
      </c>
      <c r="N11" s="173">
        <f t="shared" ref="N11:N23" si="3">H11</f>
        <v>4</v>
      </c>
      <c r="O11" s="35">
        <f t="shared" ref="O11:O14" si="4">J11+K11+L11+N11</f>
        <v>31</v>
      </c>
      <c r="P11" s="238">
        <f>(D11+D12+D13+D14+D15+D16)</f>
        <v>18</v>
      </c>
      <c r="Q11" s="129">
        <v>20</v>
      </c>
      <c r="R11" s="129">
        <v>5</v>
      </c>
      <c r="S11" s="129">
        <v>2</v>
      </c>
      <c r="T11" s="310"/>
      <c r="U11" s="311"/>
      <c r="V11" s="312"/>
      <c r="W11" s="319"/>
      <c r="X11" s="320"/>
      <c r="Y11" s="321"/>
    </row>
    <row r="12" spans="1:25" x14ac:dyDescent="0.25">
      <c r="A12" s="248"/>
      <c r="B12" s="98" t="s">
        <v>48</v>
      </c>
      <c r="C12" s="54" t="s">
        <v>50</v>
      </c>
      <c r="D12" s="51">
        <v>3</v>
      </c>
      <c r="E12" s="36">
        <v>30</v>
      </c>
      <c r="F12" s="2">
        <v>15</v>
      </c>
      <c r="G12" s="2"/>
      <c r="H12" s="2">
        <v>3</v>
      </c>
      <c r="I12" s="37">
        <f t="shared" si="1"/>
        <v>48</v>
      </c>
      <c r="J12" s="158">
        <f t="shared" ref="J12:J23" si="5">E12*0.6</f>
        <v>18</v>
      </c>
      <c r="K12" s="151">
        <f t="shared" si="2"/>
        <v>9</v>
      </c>
      <c r="L12" s="151">
        <f t="shared" si="2"/>
        <v>0</v>
      </c>
      <c r="M12" s="156">
        <f t="shared" si="0"/>
        <v>27</v>
      </c>
      <c r="N12" s="174">
        <f t="shared" si="3"/>
        <v>3</v>
      </c>
      <c r="O12" s="37">
        <f t="shared" si="4"/>
        <v>30</v>
      </c>
      <c r="P12" s="250"/>
      <c r="Q12" s="129">
        <v>20</v>
      </c>
      <c r="R12" s="129">
        <v>5</v>
      </c>
      <c r="S12" s="129">
        <v>2</v>
      </c>
      <c r="T12" s="313"/>
      <c r="U12" s="314"/>
      <c r="V12" s="315"/>
      <c r="W12" s="322"/>
      <c r="X12" s="323"/>
      <c r="Y12" s="324"/>
    </row>
    <row r="13" spans="1:25" x14ac:dyDescent="0.25">
      <c r="A13" s="248"/>
      <c r="B13" s="98" t="s">
        <v>51</v>
      </c>
      <c r="C13" s="54" t="s">
        <v>42</v>
      </c>
      <c r="D13" s="51">
        <v>3</v>
      </c>
      <c r="E13" s="36">
        <v>25</v>
      </c>
      <c r="F13" s="2">
        <v>20</v>
      </c>
      <c r="G13" s="2"/>
      <c r="H13" s="2">
        <v>3</v>
      </c>
      <c r="I13" s="37">
        <f t="shared" si="1"/>
        <v>48</v>
      </c>
      <c r="J13" s="158">
        <f t="shared" si="5"/>
        <v>15</v>
      </c>
      <c r="K13" s="151">
        <f t="shared" si="2"/>
        <v>12</v>
      </c>
      <c r="L13" s="151">
        <f t="shared" si="2"/>
        <v>0</v>
      </c>
      <c r="M13" s="156">
        <f t="shared" si="0"/>
        <v>27</v>
      </c>
      <c r="N13" s="174">
        <f t="shared" si="3"/>
        <v>3</v>
      </c>
      <c r="O13" s="37">
        <f t="shared" si="4"/>
        <v>30</v>
      </c>
      <c r="P13" s="250"/>
      <c r="Q13" s="129">
        <v>20</v>
      </c>
      <c r="R13" s="129">
        <v>5</v>
      </c>
      <c r="S13" s="129">
        <v>2</v>
      </c>
      <c r="T13" s="316"/>
      <c r="U13" s="317"/>
      <c r="V13" s="318"/>
      <c r="W13" s="325"/>
      <c r="X13" s="326"/>
      <c r="Y13" s="327"/>
    </row>
    <row r="14" spans="1:25" x14ac:dyDescent="0.25">
      <c r="A14" s="248"/>
      <c r="B14" s="98" t="s">
        <v>52</v>
      </c>
      <c r="C14" s="54" t="s">
        <v>79</v>
      </c>
      <c r="D14" s="51">
        <v>3</v>
      </c>
      <c r="E14" s="36">
        <v>30</v>
      </c>
      <c r="F14" s="2">
        <v>15</v>
      </c>
      <c r="G14" s="2"/>
      <c r="H14" s="2">
        <v>3</v>
      </c>
      <c r="I14" s="37">
        <f t="shared" si="1"/>
        <v>48</v>
      </c>
      <c r="J14" s="158">
        <f t="shared" si="5"/>
        <v>18</v>
      </c>
      <c r="K14" s="151">
        <f t="shared" si="2"/>
        <v>9</v>
      </c>
      <c r="L14" s="151">
        <f t="shared" si="2"/>
        <v>0</v>
      </c>
      <c r="M14" s="150">
        <f t="shared" si="0"/>
        <v>27</v>
      </c>
      <c r="N14" s="174">
        <f t="shared" si="3"/>
        <v>3</v>
      </c>
      <c r="O14" s="37">
        <f t="shared" si="4"/>
        <v>30</v>
      </c>
      <c r="P14" s="250"/>
      <c r="Q14" s="301"/>
      <c r="R14" s="302"/>
      <c r="S14" s="303"/>
      <c r="T14" s="107">
        <v>6</v>
      </c>
      <c r="U14" s="107">
        <v>6</v>
      </c>
      <c r="V14" s="107">
        <v>15</v>
      </c>
      <c r="W14" s="128"/>
      <c r="X14" s="128"/>
      <c r="Y14" s="128"/>
    </row>
    <row r="15" spans="1:25" x14ac:dyDescent="0.25">
      <c r="A15" s="248"/>
      <c r="B15" s="98" t="s">
        <v>53</v>
      </c>
      <c r="C15" s="54" t="s">
        <v>80</v>
      </c>
      <c r="D15" s="51">
        <v>3</v>
      </c>
      <c r="E15" s="36">
        <v>15</v>
      </c>
      <c r="F15" s="2">
        <v>30</v>
      </c>
      <c r="G15" s="2"/>
      <c r="H15" s="2">
        <v>1.5</v>
      </c>
      <c r="I15" s="37">
        <f t="shared" si="1"/>
        <v>46.5</v>
      </c>
      <c r="J15" s="158">
        <f t="shared" si="5"/>
        <v>9</v>
      </c>
      <c r="K15" s="151">
        <f t="shared" si="2"/>
        <v>18</v>
      </c>
      <c r="L15" s="151">
        <f t="shared" si="2"/>
        <v>0</v>
      </c>
      <c r="M15" s="198">
        <f t="shared" si="0"/>
        <v>27</v>
      </c>
      <c r="N15" s="174">
        <f t="shared" si="3"/>
        <v>1.5</v>
      </c>
      <c r="O15" s="37">
        <f>J15+K15+L15+N15</f>
        <v>28.5</v>
      </c>
      <c r="P15" s="250"/>
      <c r="Q15" s="304"/>
      <c r="R15" s="305"/>
      <c r="S15" s="306"/>
      <c r="T15" s="107">
        <v>6</v>
      </c>
      <c r="U15" s="107">
        <v>6</v>
      </c>
      <c r="V15" s="107">
        <v>15</v>
      </c>
      <c r="W15" s="128"/>
      <c r="X15" s="128"/>
      <c r="Y15" s="128"/>
    </row>
    <row r="16" spans="1:25" ht="15.75" thickBot="1" x14ac:dyDescent="0.3">
      <c r="A16" s="249"/>
      <c r="B16" s="99" t="s">
        <v>54</v>
      </c>
      <c r="C16" s="56" t="s">
        <v>81</v>
      </c>
      <c r="D16" s="52">
        <v>3</v>
      </c>
      <c r="E16" s="39">
        <v>27</v>
      </c>
      <c r="F16" s="29">
        <v>18</v>
      </c>
      <c r="G16" s="29"/>
      <c r="H16" s="29">
        <v>3.5</v>
      </c>
      <c r="I16" s="40">
        <f t="shared" si="1"/>
        <v>48.5</v>
      </c>
      <c r="J16" s="159">
        <f t="shared" si="5"/>
        <v>16.2</v>
      </c>
      <c r="K16" s="160">
        <f t="shared" si="2"/>
        <v>10.799999999999999</v>
      </c>
      <c r="L16" s="161">
        <f t="shared" si="2"/>
        <v>0</v>
      </c>
      <c r="M16" s="198">
        <f t="shared" si="0"/>
        <v>27</v>
      </c>
      <c r="N16" s="177">
        <f t="shared" si="3"/>
        <v>3.5</v>
      </c>
      <c r="O16" s="40">
        <f>J16+K16+L16+N16</f>
        <v>30.5</v>
      </c>
      <c r="P16" s="239"/>
      <c r="Q16" s="307"/>
      <c r="R16" s="308"/>
      <c r="S16" s="309"/>
      <c r="T16" s="107">
        <v>6</v>
      </c>
      <c r="U16" s="107">
        <v>6</v>
      </c>
      <c r="V16" s="107">
        <v>15</v>
      </c>
      <c r="W16" s="128"/>
      <c r="X16" s="128"/>
      <c r="Y16" s="128"/>
    </row>
    <row r="17" spans="1:26" ht="30.75" thickTop="1" x14ac:dyDescent="0.25">
      <c r="A17" s="236" t="s">
        <v>9</v>
      </c>
      <c r="B17" s="69" t="s">
        <v>56</v>
      </c>
      <c r="C17" s="103" t="s">
        <v>119</v>
      </c>
      <c r="D17" s="50">
        <v>3</v>
      </c>
      <c r="E17" s="34">
        <v>30</v>
      </c>
      <c r="F17" s="31">
        <v>15</v>
      </c>
      <c r="G17" s="31"/>
      <c r="H17" s="41">
        <v>3.5</v>
      </c>
      <c r="I17" s="35">
        <f t="shared" si="1"/>
        <v>48.5</v>
      </c>
      <c r="J17" s="157">
        <f t="shared" si="5"/>
        <v>18</v>
      </c>
      <c r="K17" s="147">
        <f t="shared" si="2"/>
        <v>9</v>
      </c>
      <c r="L17" s="147">
        <f t="shared" si="2"/>
        <v>0</v>
      </c>
      <c r="M17" s="199">
        <f t="shared" si="0"/>
        <v>27</v>
      </c>
      <c r="N17" s="173">
        <f t="shared" si="3"/>
        <v>3.5</v>
      </c>
      <c r="O17" s="190">
        <f>J17+K17+L17+N17</f>
        <v>30.5</v>
      </c>
      <c r="P17" s="238">
        <f>(D17+D18+D19)</f>
        <v>9</v>
      </c>
      <c r="Q17" s="129">
        <v>20</v>
      </c>
      <c r="R17" s="129">
        <v>5</v>
      </c>
      <c r="S17" s="129">
        <v>2</v>
      </c>
      <c r="T17" s="133"/>
      <c r="U17" s="133"/>
      <c r="V17" s="133"/>
      <c r="W17" s="133"/>
      <c r="X17" s="133"/>
      <c r="Y17" s="133"/>
    </row>
    <row r="18" spans="1:26" ht="30" x14ac:dyDescent="0.25">
      <c r="A18" s="251"/>
      <c r="B18" s="46" t="s">
        <v>57</v>
      </c>
      <c r="C18" s="79" t="s">
        <v>120</v>
      </c>
      <c r="D18" s="51">
        <v>3</v>
      </c>
      <c r="E18" s="36">
        <v>30</v>
      </c>
      <c r="F18" s="2">
        <v>15</v>
      </c>
      <c r="G18" s="2"/>
      <c r="H18" s="26">
        <v>3</v>
      </c>
      <c r="I18" s="37">
        <f t="shared" si="1"/>
        <v>48</v>
      </c>
      <c r="J18" s="158">
        <f t="shared" si="5"/>
        <v>18</v>
      </c>
      <c r="K18" s="151">
        <f t="shared" si="2"/>
        <v>9</v>
      </c>
      <c r="L18" s="151">
        <f t="shared" si="2"/>
        <v>0</v>
      </c>
      <c r="M18" s="150">
        <f t="shared" si="0"/>
        <v>27</v>
      </c>
      <c r="N18" s="174">
        <f t="shared" si="3"/>
        <v>3</v>
      </c>
      <c r="O18" s="37">
        <f>J18+K18+L18+N18</f>
        <v>30</v>
      </c>
      <c r="P18" s="250"/>
      <c r="Q18" s="129"/>
      <c r="R18" s="129"/>
      <c r="S18" s="129"/>
      <c r="T18" s="107">
        <v>6</v>
      </c>
      <c r="U18" s="107">
        <v>6</v>
      </c>
      <c r="V18" s="107">
        <v>15</v>
      </c>
      <c r="W18" s="128"/>
      <c r="X18" s="128"/>
      <c r="Y18" s="128"/>
    </row>
    <row r="19" spans="1:26" s="77" customFormat="1" ht="24.75" customHeight="1" thickBot="1" x14ac:dyDescent="0.3">
      <c r="A19" s="237"/>
      <c r="B19" s="99" t="s">
        <v>58</v>
      </c>
      <c r="C19" s="71" t="s">
        <v>121</v>
      </c>
      <c r="D19" s="72">
        <v>3</v>
      </c>
      <c r="E19" s="73">
        <v>30</v>
      </c>
      <c r="F19" s="74">
        <v>15</v>
      </c>
      <c r="G19" s="74"/>
      <c r="H19" s="75">
        <v>3</v>
      </c>
      <c r="I19" s="76">
        <f>(E19+F19+G19+H19)</f>
        <v>48</v>
      </c>
      <c r="J19" s="162">
        <f>E19*0.6</f>
        <v>18</v>
      </c>
      <c r="K19" s="163">
        <f t="shared" si="2"/>
        <v>9</v>
      </c>
      <c r="L19" s="164">
        <f t="shared" si="2"/>
        <v>0</v>
      </c>
      <c r="M19" s="198">
        <f t="shared" si="0"/>
        <v>27</v>
      </c>
      <c r="N19" s="178">
        <f t="shared" si="3"/>
        <v>3</v>
      </c>
      <c r="O19" s="76">
        <f>J19+K19+L19+N19</f>
        <v>30</v>
      </c>
      <c r="P19" s="239"/>
      <c r="Q19" s="114"/>
      <c r="R19" s="114"/>
      <c r="S19" s="114"/>
      <c r="T19" s="108">
        <v>6</v>
      </c>
      <c r="U19" s="108">
        <v>6</v>
      </c>
      <c r="V19" s="108">
        <v>15</v>
      </c>
      <c r="W19" s="136"/>
      <c r="X19" s="136"/>
      <c r="Y19" s="136"/>
    </row>
    <row r="20" spans="1:26" s="77" customFormat="1" ht="28.5" customHeight="1" thickTop="1" thickBot="1" x14ac:dyDescent="0.3">
      <c r="A20" s="236" t="s">
        <v>10</v>
      </c>
      <c r="B20" s="97" t="s">
        <v>82</v>
      </c>
      <c r="C20" s="57" t="s">
        <v>11</v>
      </c>
      <c r="D20" s="96">
        <v>6</v>
      </c>
      <c r="E20" s="58"/>
      <c r="F20" s="59"/>
      <c r="G20" s="59"/>
      <c r="H20" s="59"/>
      <c r="I20" s="80">
        <f t="shared" si="1"/>
        <v>0</v>
      </c>
      <c r="J20" s="165">
        <f t="shared" si="5"/>
        <v>0</v>
      </c>
      <c r="K20" s="166">
        <f t="shared" si="2"/>
        <v>0</v>
      </c>
      <c r="L20" s="166">
        <f t="shared" si="2"/>
        <v>0</v>
      </c>
      <c r="M20" s="148">
        <f t="shared" si="0"/>
        <v>0</v>
      </c>
      <c r="N20" s="179">
        <v>482</v>
      </c>
      <c r="O20" s="80">
        <v>482</v>
      </c>
      <c r="P20" s="115">
        <f>D20</f>
        <v>6</v>
      </c>
      <c r="Q20" s="114"/>
      <c r="R20" s="114"/>
      <c r="S20" s="114"/>
      <c r="T20" s="108"/>
      <c r="U20" s="108"/>
      <c r="V20" s="108"/>
      <c r="W20" s="296" t="s">
        <v>113</v>
      </c>
      <c r="X20" s="297"/>
      <c r="Y20" s="127" t="s">
        <v>114</v>
      </c>
    </row>
    <row r="21" spans="1:26" s="77" customFormat="1" ht="21" customHeight="1" thickTop="1" thickBot="1" x14ac:dyDescent="0.3">
      <c r="A21" s="237"/>
      <c r="B21" s="99"/>
      <c r="C21" s="81" t="s">
        <v>12</v>
      </c>
      <c r="D21" s="82"/>
      <c r="E21" s="83"/>
      <c r="F21" s="83"/>
      <c r="G21" s="83"/>
      <c r="H21" s="83"/>
      <c r="I21" s="83"/>
      <c r="J21" s="83"/>
      <c r="K21" s="83"/>
      <c r="L21" s="83"/>
      <c r="M21" s="193"/>
      <c r="N21" s="83"/>
      <c r="O21" s="83"/>
      <c r="P21" s="83"/>
      <c r="Q21" s="114"/>
      <c r="R21" s="114" t="s">
        <v>12</v>
      </c>
      <c r="S21" s="114"/>
      <c r="T21" s="108"/>
      <c r="U21" s="108"/>
      <c r="V21" s="108"/>
      <c r="W21" s="136"/>
      <c r="X21" s="136"/>
      <c r="Y21" s="136"/>
    </row>
    <row r="22" spans="1:26" s="77" customFormat="1" ht="24" customHeight="1" thickTop="1" x14ac:dyDescent="0.25">
      <c r="A22" s="236" t="s">
        <v>13</v>
      </c>
      <c r="B22" s="97" t="s">
        <v>61</v>
      </c>
      <c r="C22" s="84" t="s">
        <v>60</v>
      </c>
      <c r="D22" s="85">
        <v>2</v>
      </c>
      <c r="E22" s="86">
        <v>16</v>
      </c>
      <c r="F22" s="87">
        <v>14</v>
      </c>
      <c r="G22" s="87"/>
      <c r="H22" s="87">
        <v>1.5</v>
      </c>
      <c r="I22" s="88">
        <f>(E22+F22+G22+H22)</f>
        <v>31.5</v>
      </c>
      <c r="J22" s="167">
        <f t="shared" si="5"/>
        <v>9.6</v>
      </c>
      <c r="K22" s="168">
        <f t="shared" si="2"/>
        <v>8.4</v>
      </c>
      <c r="L22" s="169">
        <f t="shared" si="2"/>
        <v>0</v>
      </c>
      <c r="M22" s="197">
        <f t="shared" si="0"/>
        <v>18</v>
      </c>
      <c r="N22" s="180">
        <f t="shared" si="3"/>
        <v>1.5</v>
      </c>
      <c r="O22" s="88">
        <f>J22+K22+L22+N22</f>
        <v>19.5</v>
      </c>
      <c r="P22" s="238">
        <f>D22+D23</f>
        <v>5</v>
      </c>
      <c r="Q22" s="114">
        <v>16</v>
      </c>
      <c r="R22" s="114"/>
      <c r="S22" s="114">
        <v>2</v>
      </c>
      <c r="T22" s="108"/>
      <c r="U22" s="108"/>
      <c r="V22" s="108"/>
      <c r="W22" s="136"/>
      <c r="X22" s="136"/>
      <c r="Y22" s="136"/>
    </row>
    <row r="23" spans="1:26" s="77" customFormat="1" ht="35.25" customHeight="1" thickBot="1" x14ac:dyDescent="0.3">
      <c r="A23" s="237"/>
      <c r="B23" s="99" t="s">
        <v>59</v>
      </c>
      <c r="C23" s="71" t="s">
        <v>122</v>
      </c>
      <c r="D23" s="78">
        <v>3</v>
      </c>
      <c r="E23" s="73">
        <v>30</v>
      </c>
      <c r="F23" s="74">
        <v>15</v>
      </c>
      <c r="G23" s="74"/>
      <c r="H23" s="204">
        <v>2.75</v>
      </c>
      <c r="I23" s="191">
        <f t="shared" si="1"/>
        <v>47.75</v>
      </c>
      <c r="J23" s="170">
        <f t="shared" si="5"/>
        <v>18</v>
      </c>
      <c r="K23" s="164">
        <f t="shared" si="2"/>
        <v>9</v>
      </c>
      <c r="L23" s="164">
        <f t="shared" si="2"/>
        <v>0</v>
      </c>
      <c r="M23" s="163">
        <f t="shared" si="0"/>
        <v>27</v>
      </c>
      <c r="N23" s="178">
        <f t="shared" si="3"/>
        <v>2.75</v>
      </c>
      <c r="O23" s="191">
        <f>J23+K23+L23+N23</f>
        <v>29.75</v>
      </c>
      <c r="P23" s="239"/>
      <c r="Q23" s="140"/>
      <c r="R23" s="140"/>
      <c r="S23" s="140"/>
      <c r="T23" s="108">
        <v>6</v>
      </c>
      <c r="U23" s="108"/>
      <c r="V23" s="108">
        <v>21</v>
      </c>
      <c r="W23" s="136"/>
      <c r="X23" s="136"/>
      <c r="Y23" s="136"/>
    </row>
    <row r="24" spans="1:26" ht="16.5" thickTop="1" thickBot="1" x14ac:dyDescent="0.3">
      <c r="A24" s="240" t="s">
        <v>14</v>
      </c>
      <c r="B24" s="241"/>
      <c r="C24" s="241"/>
      <c r="D24" s="60">
        <f>SUM(D6:D23)</f>
        <v>45</v>
      </c>
      <c r="E24" s="45">
        <f t="shared" ref="E24:P24" si="6">SUM(E6:E23)</f>
        <v>324</v>
      </c>
      <c r="F24" s="64">
        <f t="shared" si="6"/>
        <v>205</v>
      </c>
      <c r="G24" s="64">
        <f t="shared" si="6"/>
        <v>103</v>
      </c>
      <c r="H24" s="64">
        <f t="shared" si="6"/>
        <v>44.25</v>
      </c>
      <c r="I24" s="33">
        <f t="shared" si="6"/>
        <v>676.25</v>
      </c>
      <c r="J24" s="171">
        <f>SUM(J6:J23)</f>
        <v>193.20000000000002</v>
      </c>
      <c r="K24" s="172">
        <f>SUM(K6:K23)</f>
        <v>123</v>
      </c>
      <c r="L24" s="195">
        <f>SUM(L6:L23)</f>
        <v>25.6</v>
      </c>
      <c r="M24" s="201">
        <f>SUM(J24:L24)</f>
        <v>341.80000000000007</v>
      </c>
      <c r="N24" s="196">
        <f t="shared" si="6"/>
        <v>526.25</v>
      </c>
      <c r="O24" s="33">
        <f>SUM(O6:O23)</f>
        <v>865.05</v>
      </c>
      <c r="P24" s="119">
        <f t="shared" si="6"/>
        <v>45</v>
      </c>
      <c r="Q24" s="132"/>
      <c r="R24" s="132"/>
      <c r="S24" s="132"/>
      <c r="T24" s="109"/>
      <c r="U24" s="109"/>
      <c r="V24" s="109"/>
      <c r="W24" s="137"/>
      <c r="X24" s="137"/>
      <c r="Y24" s="137"/>
    </row>
    <row r="25" spans="1:26" ht="15.75" thickTop="1" x14ac:dyDescent="0.25">
      <c r="A25" s="106"/>
      <c r="B25" s="106"/>
      <c r="C25" s="194" t="s">
        <v>117</v>
      </c>
      <c r="D25" s="106"/>
      <c r="E25" s="106"/>
      <c r="F25" s="106"/>
      <c r="G25" s="106"/>
      <c r="H25" s="106"/>
      <c r="I25" s="142"/>
      <c r="J25" s="143"/>
      <c r="K25" s="143"/>
      <c r="L25" s="143"/>
      <c r="M25" s="143"/>
      <c r="N25" s="106"/>
      <c r="O25" s="106"/>
      <c r="P25" s="183" t="s">
        <v>44</v>
      </c>
      <c r="Q25" s="129">
        <f t="shared" ref="Q25:V25" si="7">SUM(Q6:Q24)</f>
        <v>121</v>
      </c>
      <c r="R25" s="129">
        <f t="shared" si="7"/>
        <v>30</v>
      </c>
      <c r="S25" s="129">
        <f t="shared" si="7"/>
        <v>12</v>
      </c>
      <c r="T25" s="107">
        <f t="shared" si="7"/>
        <v>36</v>
      </c>
      <c r="U25" s="107">
        <f t="shared" si="7"/>
        <v>35</v>
      </c>
      <c r="V25" s="107">
        <f t="shared" si="7"/>
        <v>108</v>
      </c>
      <c r="W25" s="128">
        <f t="shared" ref="W25:Y25" si="8">SUM(W6:W24)</f>
        <v>0</v>
      </c>
      <c r="X25" s="128">
        <f t="shared" si="8"/>
        <v>0</v>
      </c>
      <c r="Y25" s="128">
        <f t="shared" si="8"/>
        <v>0</v>
      </c>
      <c r="Z25" s="151">
        <f>SUM(Y25,V25,T25,U25,W25,X25,S25,R25,Q25)</f>
        <v>342</v>
      </c>
    </row>
    <row r="26" spans="1:26" ht="15.75" thickBot="1" x14ac:dyDescent="0.3">
      <c r="I26" s="141"/>
      <c r="J26" s="141"/>
      <c r="K26" s="141"/>
      <c r="L26" s="141"/>
      <c r="M26" s="141"/>
      <c r="P26" s="138" t="s">
        <v>115</v>
      </c>
      <c r="Q26" s="129">
        <v>24</v>
      </c>
      <c r="R26" s="129">
        <v>6</v>
      </c>
      <c r="S26" s="129">
        <v>6</v>
      </c>
      <c r="T26" s="107">
        <v>6</v>
      </c>
      <c r="U26" s="107">
        <v>6</v>
      </c>
      <c r="V26" s="107">
        <v>24</v>
      </c>
      <c r="W26" s="128">
        <v>6</v>
      </c>
      <c r="X26" s="128">
        <v>6</v>
      </c>
      <c r="Y26" s="128">
        <v>6</v>
      </c>
      <c r="Z26" s="139">
        <f>SUM(Q26:Y26)</f>
        <v>90</v>
      </c>
    </row>
    <row r="27" spans="1:26" ht="15.75" thickBot="1" x14ac:dyDescent="0.3">
      <c r="F27" s="233" t="s">
        <v>116</v>
      </c>
      <c r="G27" s="234"/>
      <c r="H27" s="234"/>
      <c r="I27" s="234"/>
      <c r="J27" s="235"/>
      <c r="K27" s="182">
        <f>J24+K24+L24</f>
        <v>341.80000000000007</v>
      </c>
      <c r="L27" s="141"/>
      <c r="M27" s="141"/>
      <c r="P27" s="138" t="s">
        <v>112</v>
      </c>
      <c r="Q27" s="129">
        <v>144</v>
      </c>
      <c r="R27" s="129">
        <v>36</v>
      </c>
      <c r="S27" s="129">
        <v>36</v>
      </c>
      <c r="T27" s="107">
        <v>36</v>
      </c>
      <c r="U27" s="107">
        <v>36</v>
      </c>
      <c r="V27" s="107">
        <v>144</v>
      </c>
      <c r="W27" s="128">
        <v>36</v>
      </c>
      <c r="X27" s="128">
        <v>36</v>
      </c>
      <c r="Y27" s="128">
        <v>36</v>
      </c>
      <c r="Z27" s="139">
        <f>SUM(Q27:Y27)</f>
        <v>540</v>
      </c>
    </row>
    <row r="28" spans="1:26" x14ac:dyDescent="0.25">
      <c r="J28" s="141"/>
      <c r="K28" s="141"/>
      <c r="L28" s="141"/>
      <c r="M28" s="141"/>
      <c r="N28" s="141"/>
    </row>
    <row r="29" spans="1:26" x14ac:dyDescent="0.25">
      <c r="J29" s="141"/>
      <c r="K29" s="141"/>
      <c r="L29" s="141"/>
      <c r="M29" s="141"/>
      <c r="N29" s="141"/>
    </row>
    <row r="30" spans="1:26" x14ac:dyDescent="0.25">
      <c r="J30" s="141"/>
      <c r="K30" s="141"/>
      <c r="L30" s="141"/>
      <c r="M30" s="141"/>
      <c r="N30" s="141"/>
    </row>
    <row r="31" spans="1:26" x14ac:dyDescent="0.25">
      <c r="J31" s="141"/>
      <c r="K31" s="141"/>
      <c r="L31" s="141"/>
      <c r="M31" s="141"/>
      <c r="N31" s="141"/>
    </row>
    <row r="32" spans="1:26" x14ac:dyDescent="0.25">
      <c r="J32" s="141"/>
      <c r="K32" s="141"/>
      <c r="L32" s="141"/>
      <c r="M32" s="141"/>
      <c r="N32" s="141"/>
    </row>
    <row r="33" spans="10:14" x14ac:dyDescent="0.25">
      <c r="J33" s="141"/>
      <c r="K33" s="141"/>
      <c r="L33" s="141"/>
      <c r="M33" s="141"/>
      <c r="N33" s="141"/>
    </row>
    <row r="34" spans="10:14" x14ac:dyDescent="0.25">
      <c r="J34" s="141"/>
      <c r="K34" s="141"/>
      <c r="L34" s="141"/>
      <c r="M34" s="141"/>
      <c r="N34" s="141"/>
    </row>
    <row r="35" spans="10:14" x14ac:dyDescent="0.25">
      <c r="J35" s="141"/>
      <c r="K35" s="141"/>
      <c r="L35" s="141"/>
      <c r="M35" s="141"/>
      <c r="N35" s="141"/>
    </row>
    <row r="36" spans="10:14" x14ac:dyDescent="0.25">
      <c r="J36" s="141"/>
      <c r="K36" s="141"/>
      <c r="L36" s="141"/>
      <c r="M36" s="141"/>
      <c r="N36" s="141"/>
    </row>
    <row r="37" spans="10:14" x14ac:dyDescent="0.25">
      <c r="J37" s="141"/>
      <c r="K37" s="141"/>
      <c r="L37" s="141"/>
      <c r="M37" s="141"/>
      <c r="N37" s="141"/>
    </row>
    <row r="38" spans="10:14" x14ac:dyDescent="0.25">
      <c r="J38" s="141"/>
      <c r="K38" s="141"/>
      <c r="L38" s="141"/>
      <c r="M38" s="141"/>
      <c r="N38" s="141"/>
    </row>
    <row r="39" spans="10:14" x14ac:dyDescent="0.25">
      <c r="J39" s="141"/>
      <c r="K39" s="141"/>
      <c r="L39" s="141"/>
      <c r="M39" s="141"/>
      <c r="N39" s="141"/>
    </row>
    <row r="40" spans="10:14" x14ac:dyDescent="0.25">
      <c r="J40" s="141"/>
      <c r="K40" s="141"/>
      <c r="L40" s="141"/>
      <c r="M40" s="141"/>
      <c r="N40" s="141"/>
    </row>
    <row r="41" spans="10:14" x14ac:dyDescent="0.25">
      <c r="J41" s="141"/>
      <c r="K41" s="141"/>
      <c r="L41" s="141"/>
      <c r="M41" s="141"/>
      <c r="N41" s="141"/>
    </row>
    <row r="42" spans="10:14" x14ac:dyDescent="0.25">
      <c r="J42" s="141"/>
      <c r="K42" s="141"/>
      <c r="L42" s="141"/>
      <c r="M42" s="141"/>
      <c r="N42" s="141"/>
    </row>
    <row r="43" spans="10:14" x14ac:dyDescent="0.25">
      <c r="J43" s="141"/>
      <c r="K43" s="141"/>
      <c r="L43" s="141"/>
      <c r="M43" s="141"/>
      <c r="N43" s="141"/>
    </row>
    <row r="44" spans="10:14" x14ac:dyDescent="0.25">
      <c r="J44" s="141"/>
      <c r="K44" s="141"/>
      <c r="L44" s="141"/>
      <c r="M44" s="141"/>
      <c r="N44" s="141"/>
    </row>
    <row r="45" spans="10:14" x14ac:dyDescent="0.25">
      <c r="J45" s="141"/>
      <c r="K45" s="141"/>
      <c r="L45" s="141"/>
      <c r="M45" s="141"/>
      <c r="N45" s="141"/>
    </row>
    <row r="46" spans="10:14" x14ac:dyDescent="0.25">
      <c r="J46" s="141"/>
      <c r="K46" s="141"/>
      <c r="L46" s="141"/>
      <c r="M46" s="141"/>
      <c r="N46" s="141"/>
    </row>
    <row r="47" spans="10:14" x14ac:dyDescent="0.25">
      <c r="J47" s="141"/>
      <c r="K47" s="141"/>
      <c r="L47" s="141"/>
      <c r="M47" s="141"/>
      <c r="N47" s="141"/>
    </row>
  </sheetData>
  <sheetProtection algorithmName="SHA-512" hashValue="+HdQGj8WyhthsfgKxaw/NNBPzUFf9p2bY8tJGOr2I8ayIwkz/STtTrFdCB8D2EO1dmhHXLqsziCtH3l0n890PQ==" saltValue="DS8ujtHkU3WxxcopFEE/3w==" spinCount="100000" sheet="1" objects="1" scenarios="1"/>
  <mergeCells count="33">
    <mergeCell ref="W20:X20"/>
    <mergeCell ref="T10:V10"/>
    <mergeCell ref="Q10:S10"/>
    <mergeCell ref="Q14:S16"/>
    <mergeCell ref="T11:V13"/>
    <mergeCell ref="W11:Y13"/>
    <mergeCell ref="Q8:S8"/>
    <mergeCell ref="T6:V7"/>
    <mergeCell ref="W6:Y9"/>
    <mergeCell ref="T9:V9"/>
    <mergeCell ref="Q4:S4"/>
    <mergeCell ref="T4:V4"/>
    <mergeCell ref="W4:Y4"/>
    <mergeCell ref="Q5:Y5"/>
    <mergeCell ref="A1:P1"/>
    <mergeCell ref="A2:A3"/>
    <mergeCell ref="B2:B3"/>
    <mergeCell ref="C2:C3"/>
    <mergeCell ref="D2:D3"/>
    <mergeCell ref="E2:I2"/>
    <mergeCell ref="J2:O2"/>
    <mergeCell ref="P2:P3"/>
    <mergeCell ref="A5:A10"/>
    <mergeCell ref="P6:P10"/>
    <mergeCell ref="A11:A16"/>
    <mergeCell ref="P11:P16"/>
    <mergeCell ref="A17:A19"/>
    <mergeCell ref="P17:P19"/>
    <mergeCell ref="F27:J27"/>
    <mergeCell ref="A20:A21"/>
    <mergeCell ref="A22:A23"/>
    <mergeCell ref="P22:P23"/>
    <mergeCell ref="A24:C24"/>
  </mergeCells>
  <pageMargins left="0.70866141732283505" right="0.70866141732283505" top="0.74803149606299202" bottom="0.74803149606299202" header="0.31496062992126" footer="0.31496062992126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zoomScale="80" zoomScaleNormal="80" workbookViewId="0">
      <selection activeCell="O37" sqref="O37"/>
    </sheetView>
  </sheetViews>
  <sheetFormatPr defaultRowHeight="15" x14ac:dyDescent="0.25"/>
  <cols>
    <col min="1" max="1" width="13.7109375" customWidth="1"/>
    <col min="2" max="2" width="11.42578125" customWidth="1"/>
    <col min="3" max="3" width="40.42578125" customWidth="1"/>
    <col min="4" max="4" width="7.85546875" customWidth="1"/>
    <col min="5" max="5" width="4.7109375" customWidth="1"/>
    <col min="6" max="6" width="4.5703125" customWidth="1"/>
    <col min="7" max="7" width="5" customWidth="1"/>
    <col min="8" max="8" width="4.7109375" customWidth="1"/>
    <col min="9" max="9" width="5.85546875" customWidth="1"/>
    <col min="10" max="13" width="5.85546875" style="102" customWidth="1"/>
    <col min="14" max="15" width="5.85546875" customWidth="1"/>
    <col min="16" max="16" width="11.140625" customWidth="1"/>
    <col min="25" max="25" width="9.140625" customWidth="1"/>
  </cols>
  <sheetData>
    <row r="1" spans="1:25" ht="15.75" thickBot="1" x14ac:dyDescent="0.3">
      <c r="A1" s="252" t="s">
        <v>90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2" spans="1:25" ht="45" customHeight="1" thickTop="1" thickBot="1" x14ac:dyDescent="0.3">
      <c r="A2" s="253" t="s">
        <v>0</v>
      </c>
      <c r="B2" s="253" t="s">
        <v>46</v>
      </c>
      <c r="C2" s="255" t="s">
        <v>47</v>
      </c>
      <c r="D2" s="257" t="s">
        <v>5</v>
      </c>
      <c r="E2" s="259" t="s">
        <v>45</v>
      </c>
      <c r="F2" s="260"/>
      <c r="G2" s="260"/>
      <c r="H2" s="260"/>
      <c r="I2" s="257"/>
      <c r="J2" s="261" t="s">
        <v>55</v>
      </c>
      <c r="K2" s="262"/>
      <c r="L2" s="262"/>
      <c r="M2" s="262"/>
      <c r="N2" s="262"/>
      <c r="O2" s="263"/>
      <c r="P2" s="259" t="s">
        <v>6</v>
      </c>
      <c r="Q2" s="116" t="s">
        <v>96</v>
      </c>
      <c r="R2" s="117" t="s">
        <v>105</v>
      </c>
      <c r="S2" s="117" t="s">
        <v>106</v>
      </c>
      <c r="T2" s="120" t="s">
        <v>107</v>
      </c>
      <c r="U2" s="121" t="s">
        <v>104</v>
      </c>
      <c r="V2" s="122" t="s">
        <v>101</v>
      </c>
      <c r="W2" s="124" t="s">
        <v>110</v>
      </c>
      <c r="X2" s="124" t="s">
        <v>108</v>
      </c>
      <c r="Y2" s="125" t="s">
        <v>109</v>
      </c>
    </row>
    <row r="3" spans="1:25" ht="15" customHeight="1" thickTop="1" thickBot="1" x14ac:dyDescent="0.3">
      <c r="A3" s="254"/>
      <c r="B3" s="254"/>
      <c r="C3" s="256"/>
      <c r="D3" s="258"/>
      <c r="E3" s="61" t="s">
        <v>38</v>
      </c>
      <c r="F3" s="62" t="s">
        <v>39</v>
      </c>
      <c r="G3" s="62" t="s">
        <v>40</v>
      </c>
      <c r="H3" s="70" t="s">
        <v>41</v>
      </c>
      <c r="I3" s="63" t="s">
        <v>44</v>
      </c>
      <c r="J3" s="144" t="s">
        <v>38</v>
      </c>
      <c r="K3" s="145" t="s">
        <v>39</v>
      </c>
      <c r="L3" s="145" t="s">
        <v>40</v>
      </c>
      <c r="M3" s="145" t="s">
        <v>118</v>
      </c>
      <c r="N3" s="70" t="s">
        <v>41</v>
      </c>
      <c r="O3" s="63" t="s">
        <v>44</v>
      </c>
      <c r="P3" s="264"/>
      <c r="Q3" s="189" t="s">
        <v>97</v>
      </c>
      <c r="R3" s="189" t="s">
        <v>98</v>
      </c>
      <c r="S3" s="189" t="s">
        <v>98</v>
      </c>
      <c r="T3" s="123" t="s">
        <v>98</v>
      </c>
      <c r="U3" s="123" t="s">
        <v>98</v>
      </c>
      <c r="V3" s="123" t="s">
        <v>102</v>
      </c>
      <c r="W3" s="126" t="s">
        <v>98</v>
      </c>
      <c r="X3" s="126" t="s">
        <v>98</v>
      </c>
      <c r="Y3" s="126" t="s">
        <v>98</v>
      </c>
    </row>
    <row r="4" spans="1:25" ht="15" customHeight="1" thickTop="1" thickBot="1" x14ac:dyDescent="0.3">
      <c r="A4" s="110"/>
      <c r="B4" s="110"/>
      <c r="C4" s="111"/>
      <c r="D4" s="112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2"/>
      <c r="Q4" s="286" t="s">
        <v>99</v>
      </c>
      <c r="R4" s="286"/>
      <c r="S4" s="286"/>
      <c r="T4" s="287" t="s">
        <v>100</v>
      </c>
      <c r="U4" s="288"/>
      <c r="V4" s="289"/>
      <c r="W4" s="290" t="s">
        <v>103</v>
      </c>
      <c r="X4" s="291"/>
      <c r="Y4" s="292"/>
    </row>
    <row r="5" spans="1:25" s="13" customFormat="1" ht="16.5" thickTop="1" thickBot="1" x14ac:dyDescent="0.3">
      <c r="A5" s="242" t="s">
        <v>7</v>
      </c>
      <c r="B5" s="66"/>
      <c r="C5" s="53" t="s">
        <v>4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293"/>
      <c r="R5" s="294"/>
      <c r="S5" s="294"/>
      <c r="T5" s="294"/>
      <c r="U5" s="294"/>
      <c r="V5" s="294"/>
      <c r="W5" s="294"/>
      <c r="X5" s="294"/>
      <c r="Y5" s="295"/>
    </row>
    <row r="6" spans="1:25" s="13" customFormat="1" ht="15.75" thickTop="1" x14ac:dyDescent="0.25">
      <c r="A6" s="243"/>
      <c r="B6" s="67" t="s">
        <v>62</v>
      </c>
      <c r="C6" s="54" t="s">
        <v>33</v>
      </c>
      <c r="D6" s="47">
        <v>1</v>
      </c>
      <c r="E6" s="42">
        <v>2</v>
      </c>
      <c r="F6" s="32"/>
      <c r="G6" s="32">
        <v>16</v>
      </c>
      <c r="H6" s="32">
        <v>8.5</v>
      </c>
      <c r="I6" s="35">
        <v>26.5</v>
      </c>
      <c r="J6" s="146">
        <v>1.2</v>
      </c>
      <c r="K6" s="147">
        <v>0</v>
      </c>
      <c r="L6" s="148">
        <v>9.6</v>
      </c>
      <c r="M6" s="199">
        <f>SUM(J6:L6)</f>
        <v>10.799999999999999</v>
      </c>
      <c r="N6" s="173">
        <v>8.5</v>
      </c>
      <c r="O6" s="35">
        <v>19.299999999999997</v>
      </c>
      <c r="P6" s="244">
        <v>7</v>
      </c>
      <c r="Q6" s="130">
        <v>10</v>
      </c>
      <c r="R6" s="130">
        <v>1</v>
      </c>
      <c r="S6" s="130"/>
      <c r="T6" s="268"/>
      <c r="U6" s="269"/>
      <c r="V6" s="270"/>
      <c r="W6" s="274"/>
      <c r="X6" s="275"/>
      <c r="Y6" s="276"/>
    </row>
    <row r="7" spans="1:25" s="13" customFormat="1" x14ac:dyDescent="0.25">
      <c r="A7" s="243"/>
      <c r="B7" s="67" t="s">
        <v>63</v>
      </c>
      <c r="C7" s="54" t="s">
        <v>31</v>
      </c>
      <c r="D7" s="48">
        <v>1</v>
      </c>
      <c r="E7" s="43">
        <v>5</v>
      </c>
      <c r="F7" s="14">
        <v>8</v>
      </c>
      <c r="G7" s="14"/>
      <c r="H7" s="14"/>
      <c r="I7" s="37">
        <v>13</v>
      </c>
      <c r="J7" s="149">
        <f>E7*0.6</f>
        <v>3</v>
      </c>
      <c r="K7" s="150">
        <v>4.8</v>
      </c>
      <c r="L7" s="151">
        <v>0</v>
      </c>
      <c r="M7" s="150">
        <f t="shared" ref="M7:M19" si="0">SUM(J7:L7)</f>
        <v>7.8</v>
      </c>
      <c r="N7" s="174">
        <v>0</v>
      </c>
      <c r="O7" s="37">
        <v>8</v>
      </c>
      <c r="P7" s="245"/>
      <c r="Q7" s="130">
        <v>3</v>
      </c>
      <c r="R7" s="130">
        <v>5</v>
      </c>
      <c r="S7" s="130"/>
      <c r="T7" s="271"/>
      <c r="U7" s="272"/>
      <c r="V7" s="273"/>
      <c r="W7" s="277"/>
      <c r="X7" s="278"/>
      <c r="Y7" s="279"/>
    </row>
    <row r="8" spans="1:25" s="13" customFormat="1" x14ac:dyDescent="0.25">
      <c r="A8" s="243"/>
      <c r="B8" s="67" t="s">
        <v>64</v>
      </c>
      <c r="C8" s="54" t="s">
        <v>32</v>
      </c>
      <c r="D8" s="48">
        <v>1</v>
      </c>
      <c r="E8" s="43">
        <v>2</v>
      </c>
      <c r="F8" s="14"/>
      <c r="G8" s="14">
        <v>28</v>
      </c>
      <c r="H8" s="14"/>
      <c r="I8" s="37">
        <v>30</v>
      </c>
      <c r="J8" s="149">
        <v>1.2</v>
      </c>
      <c r="K8" s="151">
        <v>0</v>
      </c>
      <c r="L8" s="150">
        <v>16</v>
      </c>
      <c r="M8" s="200">
        <f t="shared" si="0"/>
        <v>17.2</v>
      </c>
      <c r="N8" s="174"/>
      <c r="O8" s="37">
        <v>17</v>
      </c>
      <c r="P8" s="245"/>
      <c r="Q8" s="265"/>
      <c r="R8" s="266"/>
      <c r="S8" s="267"/>
      <c r="T8" s="134"/>
      <c r="U8" s="134">
        <v>5</v>
      </c>
      <c r="V8" s="134">
        <v>12</v>
      </c>
      <c r="W8" s="277"/>
      <c r="X8" s="278"/>
      <c r="Y8" s="279"/>
    </row>
    <row r="9" spans="1:25" s="95" customFormat="1" ht="30" x14ac:dyDescent="0.25">
      <c r="A9" s="243"/>
      <c r="B9" s="89" t="s">
        <v>75</v>
      </c>
      <c r="C9" s="90" t="s">
        <v>76</v>
      </c>
      <c r="D9" s="91">
        <v>2</v>
      </c>
      <c r="E9" s="92">
        <v>20</v>
      </c>
      <c r="F9" s="93">
        <v>10</v>
      </c>
      <c r="G9" s="93"/>
      <c r="H9" s="93">
        <v>1</v>
      </c>
      <c r="I9" s="94">
        <v>31</v>
      </c>
      <c r="J9" s="152">
        <v>12</v>
      </c>
      <c r="K9" s="153">
        <v>6</v>
      </c>
      <c r="L9" s="153">
        <v>0</v>
      </c>
      <c r="M9" s="202">
        <f t="shared" si="0"/>
        <v>18</v>
      </c>
      <c r="N9" s="175">
        <v>1</v>
      </c>
      <c r="O9" s="94">
        <v>19</v>
      </c>
      <c r="P9" s="245"/>
      <c r="Q9" s="131">
        <v>12</v>
      </c>
      <c r="R9" s="131">
        <v>4</v>
      </c>
      <c r="S9" s="131">
        <v>2</v>
      </c>
      <c r="T9" s="283"/>
      <c r="U9" s="284"/>
      <c r="V9" s="285"/>
      <c r="W9" s="280"/>
      <c r="X9" s="281"/>
      <c r="Y9" s="282"/>
    </row>
    <row r="10" spans="1:25" s="13" customFormat="1" ht="15.75" thickBot="1" x14ac:dyDescent="0.3">
      <c r="A10" s="243"/>
      <c r="B10" s="68" t="s">
        <v>77</v>
      </c>
      <c r="C10" s="55" t="s">
        <v>22</v>
      </c>
      <c r="D10" s="49">
        <v>2</v>
      </c>
      <c r="E10" s="44">
        <v>2</v>
      </c>
      <c r="F10" s="30"/>
      <c r="G10" s="30">
        <v>59</v>
      </c>
      <c r="H10" s="30">
        <v>3</v>
      </c>
      <c r="I10" s="38">
        <v>64</v>
      </c>
      <c r="J10" s="154">
        <v>0</v>
      </c>
      <c r="K10" s="155">
        <v>0</v>
      </c>
      <c r="L10" s="156">
        <v>0</v>
      </c>
      <c r="M10" s="198">
        <f t="shared" si="0"/>
        <v>0</v>
      </c>
      <c r="N10" s="176">
        <v>0</v>
      </c>
      <c r="O10" s="38">
        <v>3</v>
      </c>
      <c r="P10" s="246"/>
      <c r="Q10" s="293"/>
      <c r="R10" s="294"/>
      <c r="S10" s="295"/>
      <c r="T10" s="298"/>
      <c r="U10" s="299"/>
      <c r="V10" s="300"/>
      <c r="W10" s="135" t="s">
        <v>111</v>
      </c>
      <c r="X10" s="135"/>
      <c r="Y10" s="135"/>
    </row>
    <row r="11" spans="1:25" ht="15.75" thickTop="1" x14ac:dyDescent="0.25">
      <c r="A11" s="247" t="s">
        <v>8</v>
      </c>
      <c r="B11" s="97" t="s">
        <v>49</v>
      </c>
      <c r="C11" s="53" t="s">
        <v>78</v>
      </c>
      <c r="D11" s="50">
        <v>3</v>
      </c>
      <c r="E11" s="34">
        <v>30</v>
      </c>
      <c r="F11" s="31">
        <v>15</v>
      </c>
      <c r="G11" s="31"/>
      <c r="H11" s="31">
        <v>4</v>
      </c>
      <c r="I11" s="35">
        <f t="shared" ref="I11:I16" si="1">(E11+F11+G11+H11)</f>
        <v>49</v>
      </c>
      <c r="J11" s="157">
        <f>E11*0.6</f>
        <v>18</v>
      </c>
      <c r="K11" s="147">
        <f t="shared" ref="K11:L16" si="2">F11*0.6</f>
        <v>9</v>
      </c>
      <c r="L11" s="147">
        <f t="shared" si="2"/>
        <v>0</v>
      </c>
      <c r="M11" s="199">
        <f t="shared" si="0"/>
        <v>27</v>
      </c>
      <c r="N11" s="173">
        <f t="shared" ref="N11:N16" si="3">H11</f>
        <v>4</v>
      </c>
      <c r="O11" s="35">
        <f t="shared" ref="O11:O14" si="4">J11+K11+L11+N11</f>
        <v>31</v>
      </c>
      <c r="P11" s="238">
        <f>(D11+D12+D13+D14+D15+D16)</f>
        <v>18</v>
      </c>
      <c r="Q11" s="129">
        <v>20</v>
      </c>
      <c r="R11" s="129">
        <v>5</v>
      </c>
      <c r="S11" s="129">
        <v>2</v>
      </c>
      <c r="T11" s="310"/>
      <c r="U11" s="311"/>
      <c r="V11" s="312"/>
      <c r="W11" s="319"/>
      <c r="X11" s="320"/>
      <c r="Y11" s="321"/>
    </row>
    <row r="12" spans="1:25" x14ac:dyDescent="0.25">
      <c r="A12" s="248"/>
      <c r="B12" s="98" t="s">
        <v>48</v>
      </c>
      <c r="C12" s="54" t="s">
        <v>50</v>
      </c>
      <c r="D12" s="51">
        <v>3</v>
      </c>
      <c r="E12" s="36">
        <v>30</v>
      </c>
      <c r="F12" s="2">
        <v>15</v>
      </c>
      <c r="G12" s="2"/>
      <c r="H12" s="2">
        <v>3</v>
      </c>
      <c r="I12" s="37">
        <f t="shared" si="1"/>
        <v>48</v>
      </c>
      <c r="J12" s="158">
        <f t="shared" ref="J12:J16" si="5">E12*0.6</f>
        <v>18</v>
      </c>
      <c r="K12" s="151">
        <f t="shared" si="2"/>
        <v>9</v>
      </c>
      <c r="L12" s="151">
        <f t="shared" si="2"/>
        <v>0</v>
      </c>
      <c r="M12" s="156">
        <f t="shared" si="0"/>
        <v>27</v>
      </c>
      <c r="N12" s="174">
        <f t="shared" si="3"/>
        <v>3</v>
      </c>
      <c r="O12" s="37">
        <f t="shared" si="4"/>
        <v>30</v>
      </c>
      <c r="P12" s="250"/>
      <c r="Q12" s="129">
        <v>20</v>
      </c>
      <c r="R12" s="129">
        <v>5</v>
      </c>
      <c r="S12" s="129">
        <v>2</v>
      </c>
      <c r="T12" s="313"/>
      <c r="U12" s="314"/>
      <c r="V12" s="315"/>
      <c r="W12" s="322"/>
      <c r="X12" s="323"/>
      <c r="Y12" s="324"/>
    </row>
    <row r="13" spans="1:25" x14ac:dyDescent="0.25">
      <c r="A13" s="248"/>
      <c r="B13" s="98" t="s">
        <v>51</v>
      </c>
      <c r="C13" s="54" t="s">
        <v>42</v>
      </c>
      <c r="D13" s="51">
        <v>3</v>
      </c>
      <c r="E13" s="36">
        <v>25</v>
      </c>
      <c r="F13" s="2">
        <v>20</v>
      </c>
      <c r="G13" s="2"/>
      <c r="H13" s="2">
        <v>3</v>
      </c>
      <c r="I13" s="37">
        <f t="shared" si="1"/>
        <v>48</v>
      </c>
      <c r="J13" s="158">
        <f t="shared" si="5"/>
        <v>15</v>
      </c>
      <c r="K13" s="151">
        <f t="shared" si="2"/>
        <v>12</v>
      </c>
      <c r="L13" s="151">
        <f t="shared" si="2"/>
        <v>0</v>
      </c>
      <c r="M13" s="156">
        <f t="shared" si="0"/>
        <v>27</v>
      </c>
      <c r="N13" s="174">
        <f t="shared" si="3"/>
        <v>3</v>
      </c>
      <c r="O13" s="37">
        <f t="shared" si="4"/>
        <v>30</v>
      </c>
      <c r="P13" s="250"/>
      <c r="Q13" s="129">
        <v>20</v>
      </c>
      <c r="R13" s="129">
        <v>5</v>
      </c>
      <c r="S13" s="129">
        <v>2</v>
      </c>
      <c r="T13" s="316"/>
      <c r="U13" s="317"/>
      <c r="V13" s="318"/>
      <c r="W13" s="325"/>
      <c r="X13" s="326"/>
      <c r="Y13" s="327"/>
    </row>
    <row r="14" spans="1:25" x14ac:dyDescent="0.25">
      <c r="A14" s="248"/>
      <c r="B14" s="98" t="s">
        <v>52</v>
      </c>
      <c r="C14" s="54" t="s">
        <v>79</v>
      </c>
      <c r="D14" s="51">
        <v>3</v>
      </c>
      <c r="E14" s="36">
        <v>30</v>
      </c>
      <c r="F14" s="2">
        <v>15</v>
      </c>
      <c r="G14" s="2"/>
      <c r="H14" s="2">
        <v>3</v>
      </c>
      <c r="I14" s="37">
        <f t="shared" si="1"/>
        <v>48</v>
      </c>
      <c r="J14" s="158">
        <f t="shared" si="5"/>
        <v>18</v>
      </c>
      <c r="K14" s="151">
        <f t="shared" si="2"/>
        <v>9</v>
      </c>
      <c r="L14" s="151">
        <f t="shared" si="2"/>
        <v>0</v>
      </c>
      <c r="M14" s="150">
        <f t="shared" si="0"/>
        <v>27</v>
      </c>
      <c r="N14" s="174">
        <f t="shared" si="3"/>
        <v>3</v>
      </c>
      <c r="O14" s="37">
        <f t="shared" si="4"/>
        <v>30</v>
      </c>
      <c r="P14" s="250"/>
      <c r="Q14" s="301"/>
      <c r="R14" s="302"/>
      <c r="S14" s="303"/>
      <c r="T14" s="107">
        <v>6</v>
      </c>
      <c r="U14" s="107">
        <v>6</v>
      </c>
      <c r="V14" s="107">
        <v>15</v>
      </c>
      <c r="W14" s="128"/>
      <c r="X14" s="128"/>
      <c r="Y14" s="128"/>
    </row>
    <row r="15" spans="1:25" x14ac:dyDescent="0.25">
      <c r="A15" s="248"/>
      <c r="B15" s="98" t="s">
        <v>53</v>
      </c>
      <c r="C15" s="54" t="s">
        <v>80</v>
      </c>
      <c r="D15" s="51">
        <v>3</v>
      </c>
      <c r="E15" s="36">
        <v>15</v>
      </c>
      <c r="F15" s="2">
        <v>30</v>
      </c>
      <c r="G15" s="2"/>
      <c r="H15" s="2">
        <v>1.5</v>
      </c>
      <c r="I15" s="37">
        <f t="shared" si="1"/>
        <v>46.5</v>
      </c>
      <c r="J15" s="158">
        <f t="shared" si="5"/>
        <v>9</v>
      </c>
      <c r="K15" s="151">
        <f t="shared" si="2"/>
        <v>18</v>
      </c>
      <c r="L15" s="151">
        <f t="shared" si="2"/>
        <v>0</v>
      </c>
      <c r="M15" s="198">
        <f t="shared" si="0"/>
        <v>27</v>
      </c>
      <c r="N15" s="174">
        <f t="shared" si="3"/>
        <v>1.5</v>
      </c>
      <c r="O15" s="37">
        <f>J15+K15+L15+N15</f>
        <v>28.5</v>
      </c>
      <c r="P15" s="250"/>
      <c r="Q15" s="304"/>
      <c r="R15" s="305"/>
      <c r="S15" s="306"/>
      <c r="T15" s="107">
        <v>6</v>
      </c>
      <c r="U15" s="107">
        <v>6</v>
      </c>
      <c r="V15" s="107">
        <v>15</v>
      </c>
      <c r="W15" s="128"/>
      <c r="X15" s="128"/>
      <c r="Y15" s="128"/>
    </row>
    <row r="16" spans="1:25" ht="15.75" thickBot="1" x14ac:dyDescent="0.3">
      <c r="A16" s="249"/>
      <c r="B16" s="99" t="s">
        <v>54</v>
      </c>
      <c r="C16" s="56" t="s">
        <v>81</v>
      </c>
      <c r="D16" s="52">
        <v>3</v>
      </c>
      <c r="E16" s="39">
        <v>27</v>
      </c>
      <c r="F16" s="29">
        <v>18</v>
      </c>
      <c r="G16" s="29"/>
      <c r="H16" s="29">
        <v>3.5</v>
      </c>
      <c r="I16" s="40">
        <f t="shared" si="1"/>
        <v>48.5</v>
      </c>
      <c r="J16" s="159">
        <f t="shared" si="5"/>
        <v>16.2</v>
      </c>
      <c r="K16" s="160">
        <f t="shared" si="2"/>
        <v>10.799999999999999</v>
      </c>
      <c r="L16" s="161">
        <f t="shared" si="2"/>
        <v>0</v>
      </c>
      <c r="M16" s="200">
        <f t="shared" si="0"/>
        <v>27</v>
      </c>
      <c r="N16" s="177">
        <f t="shared" si="3"/>
        <v>3.5</v>
      </c>
      <c r="O16" s="40">
        <f>J16+K16+L16+N16</f>
        <v>30.5</v>
      </c>
      <c r="P16" s="239"/>
      <c r="Q16" s="307"/>
      <c r="R16" s="308"/>
      <c r="S16" s="309"/>
      <c r="T16" s="107">
        <v>6</v>
      </c>
      <c r="U16" s="107">
        <v>6</v>
      </c>
      <c r="V16" s="107">
        <v>15</v>
      </c>
      <c r="W16" s="128"/>
      <c r="X16" s="128"/>
      <c r="Y16" s="128"/>
    </row>
    <row r="17" spans="1:26" ht="31.5" customHeight="1" thickTop="1" x14ac:dyDescent="0.25">
      <c r="A17" s="236" t="s">
        <v>9</v>
      </c>
      <c r="B17" s="69" t="s">
        <v>68</v>
      </c>
      <c r="C17" s="205" t="s">
        <v>127</v>
      </c>
      <c r="D17" s="50">
        <v>3</v>
      </c>
      <c r="E17" s="34">
        <v>30</v>
      </c>
      <c r="F17" s="31">
        <v>15</v>
      </c>
      <c r="G17" s="31"/>
      <c r="H17" s="41">
        <v>3.5</v>
      </c>
      <c r="I17" s="35">
        <f t="shared" ref="I17:I18" si="6">(E17+F17+G17+H17)</f>
        <v>48.5</v>
      </c>
      <c r="J17" s="157">
        <f t="shared" ref="J17:J18" si="7">E17*0.6</f>
        <v>18</v>
      </c>
      <c r="K17" s="147">
        <f t="shared" ref="K17:L23" si="8">F17*0.6</f>
        <v>9</v>
      </c>
      <c r="L17" s="147">
        <f t="shared" si="8"/>
        <v>0</v>
      </c>
      <c r="M17" s="148">
        <f t="shared" si="0"/>
        <v>27</v>
      </c>
      <c r="N17" s="173">
        <f t="shared" ref="N17:N19" si="9">H17</f>
        <v>3.5</v>
      </c>
      <c r="O17" s="190">
        <f>J17+K17+L17+N17</f>
        <v>30.5</v>
      </c>
      <c r="P17" s="238">
        <f>(D17+D18+D19)</f>
        <v>9</v>
      </c>
      <c r="Q17" s="129">
        <v>20</v>
      </c>
      <c r="R17" s="129">
        <v>5</v>
      </c>
      <c r="S17" s="129">
        <v>2</v>
      </c>
      <c r="T17" s="133"/>
      <c r="U17" s="133"/>
      <c r="V17" s="133"/>
      <c r="W17" s="133"/>
      <c r="X17" s="133"/>
      <c r="Y17" s="133"/>
    </row>
    <row r="18" spans="1:26" ht="30" x14ac:dyDescent="0.25">
      <c r="A18" s="251"/>
      <c r="B18" s="46" t="s">
        <v>69</v>
      </c>
      <c r="C18" s="79" t="s">
        <v>123</v>
      </c>
      <c r="D18" s="51">
        <v>3</v>
      </c>
      <c r="E18" s="36">
        <v>30</v>
      </c>
      <c r="F18" s="2">
        <v>15</v>
      </c>
      <c r="G18" s="2"/>
      <c r="H18" s="26">
        <v>3</v>
      </c>
      <c r="I18" s="37">
        <f t="shared" si="6"/>
        <v>48</v>
      </c>
      <c r="J18" s="158">
        <f t="shared" si="7"/>
        <v>18</v>
      </c>
      <c r="K18" s="151">
        <f t="shared" si="8"/>
        <v>9</v>
      </c>
      <c r="L18" s="151">
        <f t="shared" si="8"/>
        <v>0</v>
      </c>
      <c r="M18" s="198">
        <f t="shared" si="0"/>
        <v>27</v>
      </c>
      <c r="N18" s="174">
        <f t="shared" si="9"/>
        <v>3</v>
      </c>
      <c r="O18" s="37">
        <f>J18+K18+L18+N18</f>
        <v>30</v>
      </c>
      <c r="P18" s="250"/>
      <c r="Q18" s="129"/>
      <c r="R18" s="129"/>
      <c r="S18" s="129"/>
      <c r="T18" s="107">
        <v>6</v>
      </c>
      <c r="U18" s="107">
        <v>6</v>
      </c>
      <c r="V18" s="107">
        <v>15</v>
      </c>
      <c r="W18" s="128"/>
      <c r="X18" s="128"/>
      <c r="Y18" s="128"/>
    </row>
    <row r="19" spans="1:26" s="77" customFormat="1" ht="36.75" customHeight="1" thickBot="1" x14ac:dyDescent="0.3">
      <c r="A19" s="237"/>
      <c r="B19" s="99" t="s">
        <v>70</v>
      </c>
      <c r="C19" s="71" t="s">
        <v>124</v>
      </c>
      <c r="D19" s="72">
        <v>3</v>
      </c>
      <c r="E19" s="73">
        <v>30</v>
      </c>
      <c r="F19" s="74">
        <v>15</v>
      </c>
      <c r="G19" s="74"/>
      <c r="H19" s="75">
        <v>3</v>
      </c>
      <c r="I19" s="76">
        <f>(E19+F19+G19+H19)</f>
        <v>48</v>
      </c>
      <c r="J19" s="162">
        <f>E19*0.6</f>
        <v>18</v>
      </c>
      <c r="K19" s="163">
        <f t="shared" si="8"/>
        <v>9</v>
      </c>
      <c r="L19" s="164">
        <f t="shared" si="8"/>
        <v>0</v>
      </c>
      <c r="M19" s="198">
        <f t="shared" si="0"/>
        <v>27</v>
      </c>
      <c r="N19" s="178">
        <f t="shared" si="9"/>
        <v>3</v>
      </c>
      <c r="O19" s="76">
        <f>J19+K19+L19+N19</f>
        <v>30</v>
      </c>
      <c r="P19" s="239"/>
      <c r="Q19" s="114"/>
      <c r="R19" s="114"/>
      <c r="S19" s="114"/>
      <c r="T19" s="108">
        <v>6</v>
      </c>
      <c r="U19" s="108">
        <v>6</v>
      </c>
      <c r="V19" s="108">
        <v>15</v>
      </c>
      <c r="W19" s="136"/>
      <c r="X19" s="136"/>
      <c r="Y19" s="136"/>
    </row>
    <row r="20" spans="1:26" s="77" customFormat="1" ht="28.5" customHeight="1" thickTop="1" thickBot="1" x14ac:dyDescent="0.3">
      <c r="A20" s="236" t="s">
        <v>10</v>
      </c>
      <c r="B20" s="97" t="s">
        <v>82</v>
      </c>
      <c r="C20" s="57" t="s">
        <v>11</v>
      </c>
      <c r="D20" s="96">
        <v>6</v>
      </c>
      <c r="E20" s="58"/>
      <c r="F20" s="59"/>
      <c r="G20" s="59"/>
      <c r="H20" s="59"/>
      <c r="I20" s="80">
        <f t="shared" ref="I20:I23" si="10">(E20+F20+G20+H20)</f>
        <v>0</v>
      </c>
      <c r="J20" s="165">
        <f t="shared" ref="J20:J23" si="11">E20*0.6</f>
        <v>0</v>
      </c>
      <c r="K20" s="166">
        <f t="shared" si="8"/>
        <v>0</v>
      </c>
      <c r="L20" s="166">
        <f t="shared" si="8"/>
        <v>0</v>
      </c>
      <c r="M20" s="148">
        <f t="shared" ref="M20:M23" si="12">SUM(J20:L20)</f>
        <v>0</v>
      </c>
      <c r="N20" s="179">
        <v>482</v>
      </c>
      <c r="O20" s="80">
        <v>482</v>
      </c>
      <c r="P20" s="188">
        <f>D20</f>
        <v>6</v>
      </c>
      <c r="Q20" s="114"/>
      <c r="R20" s="114"/>
      <c r="S20" s="114"/>
      <c r="T20" s="108"/>
      <c r="U20" s="108"/>
      <c r="V20" s="108"/>
      <c r="W20" s="296" t="s">
        <v>113</v>
      </c>
      <c r="X20" s="297"/>
      <c r="Y20" s="127" t="s">
        <v>114</v>
      </c>
    </row>
    <row r="21" spans="1:26" s="77" customFormat="1" ht="21" customHeight="1" thickTop="1" thickBot="1" x14ac:dyDescent="0.3">
      <c r="A21" s="237"/>
      <c r="B21" s="99"/>
      <c r="C21" s="81" t="s">
        <v>12</v>
      </c>
      <c r="D21" s="82"/>
      <c r="E21" s="83"/>
      <c r="F21" s="83"/>
      <c r="G21" s="83"/>
      <c r="H21" s="83"/>
      <c r="I21" s="83"/>
      <c r="J21" s="83"/>
      <c r="K21" s="83"/>
      <c r="L21" s="83"/>
      <c r="M21" s="193"/>
      <c r="N21" s="83"/>
      <c r="O21" s="83"/>
      <c r="P21" s="83"/>
      <c r="Q21" s="114"/>
      <c r="R21" s="114" t="s">
        <v>12</v>
      </c>
      <c r="S21" s="114"/>
      <c r="T21" s="108"/>
      <c r="U21" s="108"/>
      <c r="V21" s="108"/>
      <c r="W21" s="136"/>
      <c r="X21" s="136"/>
      <c r="Y21" s="136"/>
    </row>
    <row r="22" spans="1:26" s="77" customFormat="1" ht="35.25" customHeight="1" thickTop="1" x14ac:dyDescent="0.25">
      <c r="A22" s="236" t="s">
        <v>13</v>
      </c>
      <c r="B22" s="97" t="s">
        <v>61</v>
      </c>
      <c r="C22" s="84" t="s">
        <v>60</v>
      </c>
      <c r="D22" s="85">
        <v>2</v>
      </c>
      <c r="E22" s="86">
        <v>16</v>
      </c>
      <c r="F22" s="87">
        <v>14</v>
      </c>
      <c r="G22" s="87"/>
      <c r="H22" s="87">
        <v>1.5</v>
      </c>
      <c r="I22" s="88">
        <f>(E22+F22+G22+H22)</f>
        <v>31.5</v>
      </c>
      <c r="J22" s="167">
        <f t="shared" si="11"/>
        <v>9.6</v>
      </c>
      <c r="K22" s="168">
        <f t="shared" si="8"/>
        <v>8.4</v>
      </c>
      <c r="L22" s="169">
        <f t="shared" si="8"/>
        <v>0</v>
      </c>
      <c r="M22" s="197">
        <f t="shared" si="12"/>
        <v>18</v>
      </c>
      <c r="N22" s="180">
        <f t="shared" ref="N22:N23" si="13">H22</f>
        <v>1.5</v>
      </c>
      <c r="O22" s="88">
        <f>J22+K22+L22+N22</f>
        <v>19.5</v>
      </c>
      <c r="P22" s="238">
        <f>D22+D23</f>
        <v>5</v>
      </c>
      <c r="Q22" s="114">
        <v>16</v>
      </c>
      <c r="R22" s="114"/>
      <c r="S22" s="114">
        <v>2</v>
      </c>
      <c r="T22" s="108"/>
      <c r="U22" s="108"/>
      <c r="V22" s="108"/>
      <c r="W22" s="136"/>
      <c r="X22" s="136"/>
      <c r="Y22" s="136"/>
    </row>
    <row r="23" spans="1:26" s="77" customFormat="1" ht="35.25" customHeight="1" thickBot="1" x14ac:dyDescent="0.3">
      <c r="A23" s="237"/>
      <c r="B23" s="99" t="s">
        <v>59</v>
      </c>
      <c r="C23" s="71" t="s">
        <v>84</v>
      </c>
      <c r="D23" s="78">
        <v>3</v>
      </c>
      <c r="E23" s="73">
        <v>30</v>
      </c>
      <c r="F23" s="74">
        <v>15</v>
      </c>
      <c r="G23" s="74"/>
      <c r="H23" s="204">
        <v>2.75</v>
      </c>
      <c r="I23" s="191">
        <f t="shared" si="10"/>
        <v>47.75</v>
      </c>
      <c r="J23" s="170">
        <f t="shared" si="11"/>
        <v>18</v>
      </c>
      <c r="K23" s="164">
        <f t="shared" si="8"/>
        <v>9</v>
      </c>
      <c r="L23" s="164">
        <f t="shared" si="8"/>
        <v>0</v>
      </c>
      <c r="M23" s="163">
        <f t="shared" si="12"/>
        <v>27</v>
      </c>
      <c r="N23" s="178">
        <f t="shared" si="13"/>
        <v>2.75</v>
      </c>
      <c r="O23" s="191">
        <f>J23+K23+L23+N23</f>
        <v>29.75</v>
      </c>
      <c r="P23" s="239"/>
      <c r="Q23" s="140"/>
      <c r="R23" s="140"/>
      <c r="S23" s="140"/>
      <c r="T23" s="108">
        <v>6</v>
      </c>
      <c r="U23" s="108"/>
      <c r="V23" s="108">
        <v>21</v>
      </c>
      <c r="W23" s="136"/>
      <c r="X23" s="136"/>
      <c r="Y23" s="136"/>
    </row>
    <row r="24" spans="1:26" ht="16.5" thickTop="1" thickBot="1" x14ac:dyDescent="0.3">
      <c r="A24" s="240" t="s">
        <v>14</v>
      </c>
      <c r="B24" s="241"/>
      <c r="C24" s="241"/>
      <c r="D24" s="60">
        <f>SUM(D6:D23)</f>
        <v>45</v>
      </c>
      <c r="E24" s="45">
        <f t="shared" ref="E24:N24" si="14">SUM(E6:E23)</f>
        <v>324</v>
      </c>
      <c r="F24" s="64">
        <f t="shared" si="14"/>
        <v>205</v>
      </c>
      <c r="G24" s="64">
        <f t="shared" si="14"/>
        <v>103</v>
      </c>
      <c r="H24" s="64">
        <f t="shared" si="14"/>
        <v>44.25</v>
      </c>
      <c r="I24" s="33">
        <f t="shared" si="14"/>
        <v>676.25</v>
      </c>
      <c r="J24" s="171">
        <f t="shared" si="14"/>
        <v>193.20000000000002</v>
      </c>
      <c r="K24" s="172">
        <f t="shared" si="14"/>
        <v>123</v>
      </c>
      <c r="L24" s="172">
        <f t="shared" si="14"/>
        <v>25.6</v>
      </c>
      <c r="M24" s="172">
        <f t="shared" si="14"/>
        <v>341.8</v>
      </c>
      <c r="N24" s="181">
        <f t="shared" si="14"/>
        <v>523.25</v>
      </c>
      <c r="O24" s="33">
        <f>SUM(O6:O23)</f>
        <v>868.05</v>
      </c>
      <c r="P24" s="119">
        <f t="shared" ref="P24" si="15">SUM(P6:P23)</f>
        <v>45</v>
      </c>
      <c r="Q24" s="132"/>
      <c r="R24" s="132"/>
      <c r="S24" s="132"/>
      <c r="T24" s="109"/>
      <c r="U24" s="109"/>
      <c r="V24" s="109"/>
      <c r="W24" s="137"/>
      <c r="X24" s="137"/>
      <c r="Y24" s="137"/>
    </row>
    <row r="25" spans="1:26" ht="16.5" thickTop="1" thickBot="1" x14ac:dyDescent="0.3">
      <c r="C25" s="194" t="s">
        <v>117</v>
      </c>
      <c r="I25" s="141"/>
      <c r="J25" s="141"/>
      <c r="K25" s="141"/>
      <c r="L25" s="141"/>
      <c r="M25" s="141"/>
      <c r="P25" s="183" t="s">
        <v>44</v>
      </c>
      <c r="Q25" s="129">
        <f>SUM(Q6:Q24)</f>
        <v>121</v>
      </c>
      <c r="R25" s="129">
        <f t="shared" ref="R25:Y25" si="16">SUM(R6:R24)</f>
        <v>30</v>
      </c>
      <c r="S25" s="129">
        <f t="shared" si="16"/>
        <v>12</v>
      </c>
      <c r="T25" s="107">
        <f t="shared" si="16"/>
        <v>36</v>
      </c>
      <c r="U25" s="107">
        <f t="shared" si="16"/>
        <v>35</v>
      </c>
      <c r="V25" s="107">
        <f t="shared" si="16"/>
        <v>108</v>
      </c>
      <c r="W25" s="128">
        <f t="shared" si="16"/>
        <v>0</v>
      </c>
      <c r="X25" s="128">
        <f t="shared" si="16"/>
        <v>0</v>
      </c>
      <c r="Y25" s="128">
        <f t="shared" si="16"/>
        <v>0</v>
      </c>
      <c r="Z25" s="151">
        <f>SUM(Y25,V25,T25,U25,W25,X25,S25,R25,Q25)</f>
        <v>342</v>
      </c>
    </row>
    <row r="26" spans="1:26" ht="15.75" thickBot="1" x14ac:dyDescent="0.3">
      <c r="F26" s="233" t="s">
        <v>116</v>
      </c>
      <c r="G26" s="234"/>
      <c r="H26" s="234"/>
      <c r="I26" s="234"/>
      <c r="J26" s="235"/>
      <c r="K26" s="182">
        <f>J24+K24+L24</f>
        <v>341.80000000000007</v>
      </c>
      <c r="L26" s="141"/>
      <c r="M26" s="141"/>
      <c r="P26" s="138" t="s">
        <v>115</v>
      </c>
      <c r="Q26" s="129">
        <v>24</v>
      </c>
      <c r="R26" s="129">
        <v>6</v>
      </c>
      <c r="S26" s="129">
        <v>6</v>
      </c>
      <c r="T26" s="107">
        <v>6</v>
      </c>
      <c r="U26" s="107">
        <v>6</v>
      </c>
      <c r="V26" s="107">
        <v>24</v>
      </c>
      <c r="W26" s="128">
        <v>6</v>
      </c>
      <c r="X26" s="128">
        <v>6</v>
      </c>
      <c r="Y26" s="128">
        <v>6</v>
      </c>
      <c r="Z26" s="139">
        <f>SUM(Q26:Y26)</f>
        <v>90</v>
      </c>
    </row>
    <row r="27" spans="1:26" x14ac:dyDescent="0.25">
      <c r="I27" s="141"/>
      <c r="J27" s="141"/>
      <c r="K27" s="141"/>
      <c r="L27" s="141"/>
      <c r="M27" s="141"/>
      <c r="N27" s="141"/>
      <c r="P27" s="138" t="s">
        <v>112</v>
      </c>
      <c r="Q27" s="129">
        <v>144</v>
      </c>
      <c r="R27" s="129">
        <v>36</v>
      </c>
      <c r="S27" s="129">
        <v>36</v>
      </c>
      <c r="T27" s="107">
        <v>36</v>
      </c>
      <c r="U27" s="107">
        <v>36</v>
      </c>
      <c r="V27" s="107">
        <v>144</v>
      </c>
      <c r="W27" s="128">
        <v>36</v>
      </c>
      <c r="X27" s="128">
        <v>36</v>
      </c>
      <c r="Y27" s="128">
        <v>36</v>
      </c>
      <c r="Z27" s="139">
        <f>SUM(Q27:Y27)</f>
        <v>540</v>
      </c>
    </row>
    <row r="28" spans="1:26" x14ac:dyDescent="0.25">
      <c r="I28" s="141"/>
      <c r="J28" s="141"/>
      <c r="K28" s="141"/>
      <c r="L28" s="141"/>
      <c r="M28" s="141"/>
      <c r="N28" s="141"/>
    </row>
    <row r="29" spans="1:26" x14ac:dyDescent="0.25">
      <c r="I29" s="141"/>
      <c r="J29" s="141"/>
      <c r="K29" s="141"/>
      <c r="L29" s="141"/>
      <c r="M29" s="141"/>
      <c r="N29" s="141"/>
    </row>
    <row r="30" spans="1:26" x14ac:dyDescent="0.25">
      <c r="I30" s="141"/>
      <c r="J30" s="141"/>
      <c r="K30" s="141"/>
      <c r="L30" s="141"/>
      <c r="M30" s="141"/>
      <c r="N30" s="141"/>
    </row>
    <row r="31" spans="1:26" x14ac:dyDescent="0.25">
      <c r="I31" s="141"/>
      <c r="J31" s="141"/>
      <c r="K31" s="141"/>
      <c r="L31" s="141"/>
      <c r="M31" s="141"/>
      <c r="N31" s="141"/>
    </row>
    <row r="32" spans="1:26" x14ac:dyDescent="0.25">
      <c r="I32" s="141"/>
      <c r="J32" s="141"/>
      <c r="K32" s="141"/>
      <c r="L32" s="141"/>
      <c r="M32" s="141"/>
      <c r="N32" s="141"/>
    </row>
    <row r="33" spans="9:14" x14ac:dyDescent="0.25">
      <c r="I33" s="141"/>
      <c r="J33" s="141"/>
      <c r="K33" s="141"/>
      <c r="L33" s="141"/>
      <c r="M33" s="141"/>
      <c r="N33" s="141"/>
    </row>
    <row r="34" spans="9:14" x14ac:dyDescent="0.25">
      <c r="I34" s="141"/>
      <c r="J34" s="141"/>
      <c r="K34" s="141"/>
      <c r="L34" s="141"/>
      <c r="M34" s="141"/>
      <c r="N34" s="141"/>
    </row>
    <row r="35" spans="9:14" x14ac:dyDescent="0.25">
      <c r="I35" s="141"/>
      <c r="J35" s="141"/>
      <c r="K35" s="141"/>
      <c r="L35" s="141"/>
      <c r="M35" s="141"/>
      <c r="N35" s="141"/>
    </row>
    <row r="36" spans="9:14" x14ac:dyDescent="0.25">
      <c r="I36" s="141"/>
      <c r="J36" s="141"/>
      <c r="K36" s="141"/>
      <c r="L36" s="141"/>
      <c r="M36" s="141"/>
      <c r="N36" s="141"/>
    </row>
    <row r="37" spans="9:14" x14ac:dyDescent="0.25">
      <c r="I37" s="141"/>
      <c r="J37" s="141"/>
      <c r="K37" s="141"/>
      <c r="L37" s="141"/>
      <c r="M37" s="141"/>
      <c r="N37" s="141"/>
    </row>
    <row r="38" spans="9:14" x14ac:dyDescent="0.25">
      <c r="I38" s="141"/>
      <c r="J38" s="141"/>
      <c r="K38" s="141"/>
      <c r="L38" s="141"/>
      <c r="M38" s="141"/>
      <c r="N38" s="141"/>
    </row>
    <row r="39" spans="9:14" x14ac:dyDescent="0.25">
      <c r="I39" s="141"/>
      <c r="J39" s="141"/>
      <c r="K39" s="141"/>
      <c r="L39" s="141"/>
      <c r="M39" s="141"/>
      <c r="N39" s="141"/>
    </row>
  </sheetData>
  <sheetProtection algorithmName="SHA-512" hashValue="9i6q6ZuQnQBiks5wKGbX6QMAG5FCmA0ve/gxDDiVSEkMm8oO7lIDClVbF4uiWfBFMnPsTRiPjiyah+w1dXMIwg==" saltValue="9Fu/bZqZQKqyeaIl9nxZjQ==" spinCount="100000" sheet="1" objects="1" scenarios="1"/>
  <mergeCells count="33">
    <mergeCell ref="A5:A10"/>
    <mergeCell ref="W11:Y13"/>
    <mergeCell ref="P11:P16"/>
    <mergeCell ref="P17:P19"/>
    <mergeCell ref="F26:J26"/>
    <mergeCell ref="A1:P1"/>
    <mergeCell ref="A2:A3"/>
    <mergeCell ref="B2:B3"/>
    <mergeCell ref="C2:C3"/>
    <mergeCell ref="D2:D3"/>
    <mergeCell ref="E2:I2"/>
    <mergeCell ref="J2:O2"/>
    <mergeCell ref="P2:P3"/>
    <mergeCell ref="A20:A21"/>
    <mergeCell ref="A22:A23"/>
    <mergeCell ref="P22:P23"/>
    <mergeCell ref="A24:C24"/>
    <mergeCell ref="Q14:S16"/>
    <mergeCell ref="A11:A16"/>
    <mergeCell ref="W20:X20"/>
    <mergeCell ref="A17:A19"/>
    <mergeCell ref="Q4:S4"/>
    <mergeCell ref="T4:V4"/>
    <mergeCell ref="W4:Y4"/>
    <mergeCell ref="Q5:Y5"/>
    <mergeCell ref="P6:P10"/>
    <mergeCell ref="T6:V7"/>
    <mergeCell ref="W6:Y9"/>
    <mergeCell ref="Q8:S8"/>
    <mergeCell ref="T9:V9"/>
    <mergeCell ref="Q10:S10"/>
    <mergeCell ref="T10:V10"/>
    <mergeCell ref="T11:V13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opLeftCell="A10" zoomScale="80" zoomScaleNormal="80" workbookViewId="0">
      <selection activeCell="D26" sqref="D26:J26"/>
    </sheetView>
  </sheetViews>
  <sheetFormatPr defaultRowHeight="15" x14ac:dyDescent="0.25"/>
  <cols>
    <col min="1" max="1" width="13.7109375" customWidth="1"/>
    <col min="2" max="2" width="11.42578125" customWidth="1"/>
    <col min="3" max="3" width="40.42578125" customWidth="1"/>
    <col min="4" max="4" width="7.85546875" customWidth="1"/>
    <col min="5" max="5" width="4.7109375" customWidth="1"/>
    <col min="6" max="6" width="4.5703125" customWidth="1"/>
    <col min="7" max="7" width="5" customWidth="1"/>
    <col min="8" max="8" width="4.7109375" customWidth="1"/>
    <col min="9" max="9" width="5.85546875" customWidth="1"/>
    <col min="10" max="13" width="5.85546875" style="102" customWidth="1"/>
    <col min="14" max="15" width="5.85546875" customWidth="1"/>
    <col min="16" max="16" width="11.140625" customWidth="1"/>
  </cols>
  <sheetData>
    <row r="1" spans="1:25" ht="15.75" thickBot="1" x14ac:dyDescent="0.3">
      <c r="A1" s="252" t="s">
        <v>85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2" spans="1:25" ht="45" customHeight="1" thickTop="1" thickBot="1" x14ac:dyDescent="0.3">
      <c r="A2" s="253" t="s">
        <v>0</v>
      </c>
      <c r="B2" s="253" t="s">
        <v>46</v>
      </c>
      <c r="C2" s="255" t="s">
        <v>47</v>
      </c>
      <c r="D2" s="257" t="s">
        <v>5</v>
      </c>
      <c r="E2" s="259" t="s">
        <v>45</v>
      </c>
      <c r="F2" s="260"/>
      <c r="G2" s="260"/>
      <c r="H2" s="260"/>
      <c r="I2" s="257"/>
      <c r="J2" s="261" t="s">
        <v>55</v>
      </c>
      <c r="K2" s="262"/>
      <c r="L2" s="262"/>
      <c r="M2" s="262"/>
      <c r="N2" s="262"/>
      <c r="O2" s="263"/>
      <c r="P2" s="259" t="s">
        <v>6</v>
      </c>
      <c r="Q2" s="116" t="s">
        <v>96</v>
      </c>
      <c r="R2" s="117" t="s">
        <v>105</v>
      </c>
      <c r="S2" s="117" t="s">
        <v>106</v>
      </c>
      <c r="T2" s="120" t="s">
        <v>107</v>
      </c>
      <c r="U2" s="121" t="s">
        <v>104</v>
      </c>
      <c r="V2" s="122" t="s">
        <v>101</v>
      </c>
      <c r="W2" s="124" t="s">
        <v>110</v>
      </c>
      <c r="X2" s="124" t="s">
        <v>108</v>
      </c>
      <c r="Y2" s="125" t="s">
        <v>109</v>
      </c>
    </row>
    <row r="3" spans="1:25" ht="15" customHeight="1" thickTop="1" thickBot="1" x14ac:dyDescent="0.3">
      <c r="A3" s="254"/>
      <c r="B3" s="254"/>
      <c r="C3" s="256"/>
      <c r="D3" s="258"/>
      <c r="E3" s="61" t="s">
        <v>38</v>
      </c>
      <c r="F3" s="62" t="s">
        <v>39</v>
      </c>
      <c r="G3" s="62" t="s">
        <v>40</v>
      </c>
      <c r="H3" s="70" t="s">
        <v>41</v>
      </c>
      <c r="I3" s="63" t="s">
        <v>44</v>
      </c>
      <c r="J3" s="144" t="s">
        <v>38</v>
      </c>
      <c r="K3" s="145" t="s">
        <v>39</v>
      </c>
      <c r="L3" s="145" t="s">
        <v>40</v>
      </c>
      <c r="M3" s="145" t="s">
        <v>118</v>
      </c>
      <c r="N3" s="70" t="s">
        <v>41</v>
      </c>
      <c r="O3" s="63" t="s">
        <v>44</v>
      </c>
      <c r="P3" s="264"/>
      <c r="Q3" s="189" t="s">
        <v>97</v>
      </c>
      <c r="R3" s="189" t="s">
        <v>98</v>
      </c>
      <c r="S3" s="189" t="s">
        <v>98</v>
      </c>
      <c r="T3" s="123" t="s">
        <v>98</v>
      </c>
      <c r="U3" s="123" t="s">
        <v>98</v>
      </c>
      <c r="V3" s="123" t="s">
        <v>102</v>
      </c>
      <c r="W3" s="126" t="s">
        <v>98</v>
      </c>
      <c r="X3" s="126" t="s">
        <v>98</v>
      </c>
      <c r="Y3" s="126" t="s">
        <v>98</v>
      </c>
    </row>
    <row r="4" spans="1:25" ht="15" customHeight="1" thickTop="1" thickBot="1" x14ac:dyDescent="0.3">
      <c r="A4" s="110"/>
      <c r="B4" s="110"/>
      <c r="C4" s="111"/>
      <c r="D4" s="112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2"/>
      <c r="Q4" s="286" t="s">
        <v>99</v>
      </c>
      <c r="R4" s="286"/>
      <c r="S4" s="286"/>
      <c r="T4" s="287" t="s">
        <v>100</v>
      </c>
      <c r="U4" s="288"/>
      <c r="V4" s="289"/>
      <c r="W4" s="290" t="s">
        <v>103</v>
      </c>
      <c r="X4" s="291"/>
      <c r="Y4" s="292"/>
    </row>
    <row r="5" spans="1:25" s="13" customFormat="1" ht="16.5" customHeight="1" thickTop="1" thickBot="1" x14ac:dyDescent="0.3">
      <c r="A5" s="242" t="s">
        <v>7</v>
      </c>
      <c r="B5" s="66"/>
      <c r="C5" s="53" t="s">
        <v>4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293"/>
      <c r="R5" s="294"/>
      <c r="S5" s="294"/>
      <c r="T5" s="294"/>
      <c r="U5" s="294"/>
      <c r="V5" s="294"/>
      <c r="W5" s="294"/>
      <c r="X5" s="294"/>
      <c r="Y5" s="295"/>
    </row>
    <row r="6" spans="1:25" s="13" customFormat="1" ht="15.75" thickTop="1" x14ac:dyDescent="0.25">
      <c r="A6" s="331"/>
      <c r="B6" s="67" t="s">
        <v>62</v>
      </c>
      <c r="C6" s="54" t="s">
        <v>33</v>
      </c>
      <c r="D6" s="47">
        <v>1</v>
      </c>
      <c r="E6" s="42">
        <v>2</v>
      </c>
      <c r="F6" s="32"/>
      <c r="G6" s="32">
        <v>16</v>
      </c>
      <c r="H6" s="32">
        <v>8.5</v>
      </c>
      <c r="I6" s="35">
        <v>26.5</v>
      </c>
      <c r="J6" s="146">
        <v>1.2</v>
      </c>
      <c r="K6" s="147">
        <v>0</v>
      </c>
      <c r="L6" s="148">
        <v>9.6</v>
      </c>
      <c r="M6" s="199">
        <f>SUM(J6:L6)</f>
        <v>10.799999999999999</v>
      </c>
      <c r="N6" s="173">
        <v>8.5</v>
      </c>
      <c r="O6" s="35">
        <v>19.299999999999997</v>
      </c>
      <c r="P6" s="244">
        <v>7</v>
      </c>
      <c r="Q6" s="130">
        <v>10</v>
      </c>
      <c r="R6" s="130">
        <v>1</v>
      </c>
      <c r="S6" s="130"/>
      <c r="T6" s="268"/>
      <c r="U6" s="269"/>
      <c r="V6" s="270"/>
      <c r="W6" s="274"/>
      <c r="X6" s="275"/>
      <c r="Y6" s="276"/>
    </row>
    <row r="7" spans="1:25" s="13" customFormat="1" x14ac:dyDescent="0.25">
      <c r="A7" s="331"/>
      <c r="B7" s="67" t="s">
        <v>63</v>
      </c>
      <c r="C7" s="54" t="s">
        <v>31</v>
      </c>
      <c r="D7" s="48">
        <v>1</v>
      </c>
      <c r="E7" s="43">
        <v>5</v>
      </c>
      <c r="F7" s="14">
        <v>8</v>
      </c>
      <c r="G7" s="14"/>
      <c r="H7" s="14"/>
      <c r="I7" s="37">
        <v>13</v>
      </c>
      <c r="J7" s="149">
        <f>E7*0.6</f>
        <v>3</v>
      </c>
      <c r="K7" s="150">
        <v>4.8</v>
      </c>
      <c r="L7" s="151">
        <v>0</v>
      </c>
      <c r="M7" s="150">
        <f t="shared" ref="M7:M19" si="0">SUM(J7:L7)</f>
        <v>7.8</v>
      </c>
      <c r="N7" s="174">
        <v>0</v>
      </c>
      <c r="O7" s="37">
        <v>12.6</v>
      </c>
      <c r="P7" s="245"/>
      <c r="Q7" s="130">
        <v>3</v>
      </c>
      <c r="R7" s="130">
        <v>5</v>
      </c>
      <c r="S7" s="130"/>
      <c r="T7" s="271"/>
      <c r="U7" s="272"/>
      <c r="V7" s="273"/>
      <c r="W7" s="277"/>
      <c r="X7" s="278"/>
      <c r="Y7" s="279"/>
    </row>
    <row r="8" spans="1:25" s="13" customFormat="1" x14ac:dyDescent="0.25">
      <c r="A8" s="331"/>
      <c r="B8" s="67" t="s">
        <v>64</v>
      </c>
      <c r="C8" s="54" t="s">
        <v>32</v>
      </c>
      <c r="D8" s="48">
        <v>1</v>
      </c>
      <c r="E8" s="43">
        <v>2</v>
      </c>
      <c r="F8" s="14"/>
      <c r="G8" s="14">
        <v>28</v>
      </c>
      <c r="H8" s="14"/>
      <c r="I8" s="37">
        <v>30</v>
      </c>
      <c r="J8" s="149">
        <v>1.2</v>
      </c>
      <c r="K8" s="151">
        <v>0</v>
      </c>
      <c r="L8" s="150">
        <v>16</v>
      </c>
      <c r="M8" s="200">
        <f t="shared" si="0"/>
        <v>17.2</v>
      </c>
      <c r="N8" s="174"/>
      <c r="O8" s="37">
        <v>17.8</v>
      </c>
      <c r="P8" s="245"/>
      <c r="Q8" s="265"/>
      <c r="R8" s="266"/>
      <c r="S8" s="267"/>
      <c r="T8" s="134"/>
      <c r="U8" s="134">
        <v>5</v>
      </c>
      <c r="V8" s="134">
        <v>12</v>
      </c>
      <c r="W8" s="277"/>
      <c r="X8" s="278"/>
      <c r="Y8" s="279"/>
    </row>
    <row r="9" spans="1:25" s="95" customFormat="1" ht="30" x14ac:dyDescent="0.25">
      <c r="A9" s="331"/>
      <c r="B9" s="89" t="s">
        <v>75</v>
      </c>
      <c r="C9" s="90" t="s">
        <v>76</v>
      </c>
      <c r="D9" s="91">
        <v>2</v>
      </c>
      <c r="E9" s="92">
        <v>20</v>
      </c>
      <c r="F9" s="93">
        <v>10</v>
      </c>
      <c r="G9" s="93"/>
      <c r="H9" s="93">
        <v>1</v>
      </c>
      <c r="I9" s="94">
        <v>31</v>
      </c>
      <c r="J9" s="152">
        <v>12</v>
      </c>
      <c r="K9" s="153">
        <v>6</v>
      </c>
      <c r="L9" s="153">
        <v>0</v>
      </c>
      <c r="M9" s="202">
        <f t="shared" si="0"/>
        <v>18</v>
      </c>
      <c r="N9" s="175">
        <v>1</v>
      </c>
      <c r="O9" s="94">
        <v>19</v>
      </c>
      <c r="P9" s="245"/>
      <c r="Q9" s="131">
        <v>12</v>
      </c>
      <c r="R9" s="131">
        <v>4</v>
      </c>
      <c r="S9" s="131">
        <v>2</v>
      </c>
      <c r="T9" s="283"/>
      <c r="U9" s="284"/>
      <c r="V9" s="285"/>
      <c r="W9" s="280"/>
      <c r="X9" s="281"/>
      <c r="Y9" s="282"/>
    </row>
    <row r="10" spans="1:25" s="13" customFormat="1" ht="15.75" thickBot="1" x14ac:dyDescent="0.3">
      <c r="A10" s="332"/>
      <c r="B10" s="68" t="s">
        <v>77</v>
      </c>
      <c r="C10" s="55" t="s">
        <v>22</v>
      </c>
      <c r="D10" s="49">
        <v>2</v>
      </c>
      <c r="E10" s="44">
        <v>2</v>
      </c>
      <c r="F10" s="30"/>
      <c r="G10" s="30">
        <v>59</v>
      </c>
      <c r="H10" s="30">
        <v>3</v>
      </c>
      <c r="I10" s="38">
        <v>64</v>
      </c>
      <c r="J10" s="154">
        <v>0</v>
      </c>
      <c r="K10" s="155">
        <v>0</v>
      </c>
      <c r="L10" s="156">
        <v>0</v>
      </c>
      <c r="M10" s="198">
        <f t="shared" si="0"/>
        <v>0</v>
      </c>
      <c r="N10" s="176">
        <v>3</v>
      </c>
      <c r="O10" s="38">
        <v>0</v>
      </c>
      <c r="P10" s="246"/>
      <c r="Q10" s="293"/>
      <c r="R10" s="294"/>
      <c r="S10" s="295"/>
      <c r="T10" s="298"/>
      <c r="U10" s="299"/>
      <c r="V10" s="300"/>
      <c r="W10" s="135" t="s">
        <v>111</v>
      </c>
      <c r="X10" s="135"/>
      <c r="Y10" s="135"/>
    </row>
    <row r="11" spans="1:25" ht="15.75" customHeight="1" thickTop="1" x14ac:dyDescent="0.25">
      <c r="A11" s="236" t="s">
        <v>8</v>
      </c>
      <c r="B11" s="185" t="s">
        <v>49</v>
      </c>
      <c r="C11" s="53" t="s">
        <v>78</v>
      </c>
      <c r="D11" s="50">
        <v>3</v>
      </c>
      <c r="E11" s="34">
        <v>30</v>
      </c>
      <c r="F11" s="31">
        <v>15</v>
      </c>
      <c r="G11" s="31"/>
      <c r="H11" s="31">
        <v>4</v>
      </c>
      <c r="I11" s="35">
        <f t="shared" ref="I11:I16" si="1">(E11+F11+G11+H11)</f>
        <v>49</v>
      </c>
      <c r="J11" s="157">
        <f>E11*0.6</f>
        <v>18</v>
      </c>
      <c r="K11" s="147">
        <f t="shared" ref="K11:L16" si="2">F11*0.6</f>
        <v>9</v>
      </c>
      <c r="L11" s="147">
        <f t="shared" si="2"/>
        <v>0</v>
      </c>
      <c r="M11" s="199">
        <f t="shared" si="0"/>
        <v>27</v>
      </c>
      <c r="N11" s="173">
        <f t="shared" ref="N11:N16" si="3">H11</f>
        <v>4</v>
      </c>
      <c r="O11" s="35">
        <f t="shared" ref="O11:O14" si="4">J11+K11+L11+N11</f>
        <v>31</v>
      </c>
      <c r="P11" s="238">
        <f>(D11+D12+D13+D14+D15+D16)</f>
        <v>18</v>
      </c>
      <c r="Q11" s="129">
        <v>20</v>
      </c>
      <c r="R11" s="129">
        <v>5</v>
      </c>
      <c r="S11" s="129">
        <v>2</v>
      </c>
      <c r="T11" s="310"/>
      <c r="U11" s="311"/>
      <c r="V11" s="312"/>
      <c r="W11" s="319"/>
      <c r="X11" s="320"/>
      <c r="Y11" s="321"/>
    </row>
    <row r="12" spans="1:25" x14ac:dyDescent="0.25">
      <c r="A12" s="333"/>
      <c r="B12" s="186" t="s">
        <v>48</v>
      </c>
      <c r="C12" s="54" t="s">
        <v>50</v>
      </c>
      <c r="D12" s="51">
        <v>3</v>
      </c>
      <c r="E12" s="36">
        <v>30</v>
      </c>
      <c r="F12" s="2">
        <v>15</v>
      </c>
      <c r="G12" s="2"/>
      <c r="H12" s="2">
        <v>3</v>
      </c>
      <c r="I12" s="37">
        <f t="shared" si="1"/>
        <v>48</v>
      </c>
      <c r="J12" s="158">
        <f t="shared" ref="J12:J16" si="5">E12*0.6</f>
        <v>18</v>
      </c>
      <c r="K12" s="151">
        <f t="shared" si="2"/>
        <v>9</v>
      </c>
      <c r="L12" s="151">
        <f t="shared" si="2"/>
        <v>0</v>
      </c>
      <c r="M12" s="156">
        <f t="shared" si="0"/>
        <v>27</v>
      </c>
      <c r="N12" s="174">
        <f t="shared" si="3"/>
        <v>3</v>
      </c>
      <c r="O12" s="37">
        <f t="shared" si="4"/>
        <v>30</v>
      </c>
      <c r="P12" s="250"/>
      <c r="Q12" s="129">
        <v>20</v>
      </c>
      <c r="R12" s="129">
        <v>5</v>
      </c>
      <c r="S12" s="129">
        <v>2</v>
      </c>
      <c r="T12" s="313"/>
      <c r="U12" s="314"/>
      <c r="V12" s="315"/>
      <c r="W12" s="322"/>
      <c r="X12" s="323"/>
      <c r="Y12" s="324"/>
    </row>
    <row r="13" spans="1:25" x14ac:dyDescent="0.25">
      <c r="A13" s="333"/>
      <c r="B13" s="186" t="s">
        <v>51</v>
      </c>
      <c r="C13" s="54" t="s">
        <v>42</v>
      </c>
      <c r="D13" s="51">
        <v>3</v>
      </c>
      <c r="E13" s="36">
        <v>25</v>
      </c>
      <c r="F13" s="2">
        <v>20</v>
      </c>
      <c r="G13" s="2"/>
      <c r="H13" s="2">
        <v>3</v>
      </c>
      <c r="I13" s="37">
        <f t="shared" si="1"/>
        <v>48</v>
      </c>
      <c r="J13" s="158">
        <f t="shared" si="5"/>
        <v>15</v>
      </c>
      <c r="K13" s="151">
        <f t="shared" si="2"/>
        <v>12</v>
      </c>
      <c r="L13" s="151">
        <f t="shared" si="2"/>
        <v>0</v>
      </c>
      <c r="M13" s="156">
        <f t="shared" si="0"/>
        <v>27</v>
      </c>
      <c r="N13" s="174">
        <f t="shared" si="3"/>
        <v>3</v>
      </c>
      <c r="O13" s="37">
        <f t="shared" si="4"/>
        <v>30</v>
      </c>
      <c r="P13" s="250"/>
      <c r="Q13" s="129">
        <v>20</v>
      </c>
      <c r="R13" s="129">
        <v>5</v>
      </c>
      <c r="S13" s="129">
        <v>2</v>
      </c>
      <c r="T13" s="316"/>
      <c r="U13" s="317"/>
      <c r="V13" s="318"/>
      <c r="W13" s="325"/>
      <c r="X13" s="326"/>
      <c r="Y13" s="327"/>
    </row>
    <row r="14" spans="1:25" x14ac:dyDescent="0.25">
      <c r="A14" s="333"/>
      <c r="B14" s="186" t="s">
        <v>52</v>
      </c>
      <c r="C14" s="54" t="s">
        <v>79</v>
      </c>
      <c r="D14" s="51">
        <v>3</v>
      </c>
      <c r="E14" s="36">
        <v>30</v>
      </c>
      <c r="F14" s="2">
        <v>15</v>
      </c>
      <c r="G14" s="2"/>
      <c r="H14" s="2">
        <v>3</v>
      </c>
      <c r="I14" s="37">
        <f t="shared" si="1"/>
        <v>48</v>
      </c>
      <c r="J14" s="158">
        <f t="shared" si="5"/>
        <v>18</v>
      </c>
      <c r="K14" s="151">
        <f t="shared" si="2"/>
        <v>9</v>
      </c>
      <c r="L14" s="151">
        <f t="shared" si="2"/>
        <v>0</v>
      </c>
      <c r="M14" s="150">
        <f t="shared" si="0"/>
        <v>27</v>
      </c>
      <c r="N14" s="174">
        <f t="shared" si="3"/>
        <v>3</v>
      </c>
      <c r="O14" s="37">
        <f t="shared" si="4"/>
        <v>30</v>
      </c>
      <c r="P14" s="250"/>
      <c r="Q14" s="301"/>
      <c r="R14" s="302"/>
      <c r="S14" s="303"/>
      <c r="T14" s="107">
        <v>6</v>
      </c>
      <c r="U14" s="107">
        <v>6</v>
      </c>
      <c r="V14" s="107">
        <v>15</v>
      </c>
      <c r="W14" s="128"/>
      <c r="X14" s="128"/>
      <c r="Y14" s="128"/>
    </row>
    <row r="15" spans="1:25" x14ac:dyDescent="0.25">
      <c r="A15" s="333"/>
      <c r="B15" s="186" t="s">
        <v>53</v>
      </c>
      <c r="C15" s="54" t="s">
        <v>80</v>
      </c>
      <c r="D15" s="51">
        <v>3</v>
      </c>
      <c r="E15" s="36">
        <v>15</v>
      </c>
      <c r="F15" s="2">
        <v>30</v>
      </c>
      <c r="G15" s="2"/>
      <c r="H15" s="2">
        <v>1.5</v>
      </c>
      <c r="I15" s="37">
        <f t="shared" si="1"/>
        <v>46.5</v>
      </c>
      <c r="J15" s="158">
        <f t="shared" si="5"/>
        <v>9</v>
      </c>
      <c r="K15" s="151">
        <f t="shared" si="2"/>
        <v>18</v>
      </c>
      <c r="L15" s="151">
        <f t="shared" si="2"/>
        <v>0</v>
      </c>
      <c r="M15" s="198">
        <f t="shared" si="0"/>
        <v>27</v>
      </c>
      <c r="N15" s="174">
        <f t="shared" si="3"/>
        <v>1.5</v>
      </c>
      <c r="O15" s="37">
        <f>J15+K15+L15+N15</f>
        <v>28.5</v>
      </c>
      <c r="P15" s="250"/>
      <c r="Q15" s="304"/>
      <c r="R15" s="305"/>
      <c r="S15" s="306"/>
      <c r="T15" s="107">
        <v>6</v>
      </c>
      <c r="U15" s="107">
        <v>6</v>
      </c>
      <c r="V15" s="107">
        <v>15</v>
      </c>
      <c r="W15" s="128"/>
      <c r="X15" s="128"/>
      <c r="Y15" s="128"/>
    </row>
    <row r="16" spans="1:25" ht="15.75" thickBot="1" x14ac:dyDescent="0.3">
      <c r="A16" s="329"/>
      <c r="B16" s="187" t="s">
        <v>54</v>
      </c>
      <c r="C16" s="56" t="s">
        <v>81</v>
      </c>
      <c r="D16" s="52">
        <v>3</v>
      </c>
      <c r="E16" s="39">
        <v>27</v>
      </c>
      <c r="F16" s="29">
        <v>18</v>
      </c>
      <c r="G16" s="29"/>
      <c r="H16" s="29">
        <v>3.5</v>
      </c>
      <c r="I16" s="40">
        <f t="shared" si="1"/>
        <v>48.5</v>
      </c>
      <c r="J16" s="159">
        <f t="shared" si="5"/>
        <v>16.2</v>
      </c>
      <c r="K16" s="160">
        <f t="shared" si="2"/>
        <v>10.799999999999999</v>
      </c>
      <c r="L16" s="161">
        <f t="shared" si="2"/>
        <v>0</v>
      </c>
      <c r="M16" s="200">
        <f t="shared" si="0"/>
        <v>27</v>
      </c>
      <c r="N16" s="177">
        <f t="shared" si="3"/>
        <v>3.5</v>
      </c>
      <c r="O16" s="40">
        <f>J16+K16+L16+N16</f>
        <v>30.5</v>
      </c>
      <c r="P16" s="239"/>
      <c r="Q16" s="307"/>
      <c r="R16" s="308"/>
      <c r="S16" s="309"/>
      <c r="T16" s="107">
        <v>6</v>
      </c>
      <c r="U16" s="107">
        <v>6</v>
      </c>
      <c r="V16" s="107">
        <v>15</v>
      </c>
      <c r="W16" s="128"/>
      <c r="X16" s="128"/>
      <c r="Y16" s="128"/>
    </row>
    <row r="17" spans="1:26" ht="15.75" customHeight="1" thickTop="1" x14ac:dyDescent="0.25">
      <c r="A17" s="236" t="s">
        <v>9</v>
      </c>
      <c r="B17" s="69" t="s">
        <v>65</v>
      </c>
      <c r="C17" s="103" t="s">
        <v>86</v>
      </c>
      <c r="D17" s="50">
        <v>3</v>
      </c>
      <c r="E17" s="34">
        <v>30</v>
      </c>
      <c r="F17" s="31">
        <v>15</v>
      </c>
      <c r="G17" s="31"/>
      <c r="H17" s="41">
        <v>2.5</v>
      </c>
      <c r="I17" s="35">
        <f t="shared" ref="I17:I18" si="6">(E17+F17+G17+H17)</f>
        <v>47.5</v>
      </c>
      <c r="J17" s="157">
        <f t="shared" ref="J17:J18" si="7">E17*0.6</f>
        <v>18</v>
      </c>
      <c r="K17" s="147">
        <f t="shared" ref="K17:L23" si="8">F17*0.6</f>
        <v>9</v>
      </c>
      <c r="L17" s="147">
        <f t="shared" si="8"/>
        <v>0</v>
      </c>
      <c r="M17" s="148">
        <f t="shared" si="0"/>
        <v>27</v>
      </c>
      <c r="N17" s="173">
        <f t="shared" ref="N17:N19" si="9">H17</f>
        <v>2.5</v>
      </c>
      <c r="O17" s="35">
        <f>J17+K17+L17+N17</f>
        <v>29.5</v>
      </c>
      <c r="P17" s="238">
        <f>(D17+D18+D19)</f>
        <v>9</v>
      </c>
      <c r="Q17" s="129">
        <v>20</v>
      </c>
      <c r="R17" s="129">
        <v>5</v>
      </c>
      <c r="S17" s="129">
        <v>2</v>
      </c>
      <c r="T17" s="133"/>
      <c r="U17" s="133"/>
      <c r="V17" s="133"/>
      <c r="W17" s="133"/>
      <c r="X17" s="133"/>
      <c r="Y17" s="133"/>
    </row>
    <row r="18" spans="1:26" x14ac:dyDescent="0.25">
      <c r="A18" s="333"/>
      <c r="B18" s="46" t="s">
        <v>66</v>
      </c>
      <c r="C18" s="79" t="s">
        <v>87</v>
      </c>
      <c r="D18" s="51">
        <v>3</v>
      </c>
      <c r="E18" s="36">
        <v>30</v>
      </c>
      <c r="F18" s="2">
        <v>15</v>
      </c>
      <c r="G18" s="2"/>
      <c r="H18" s="26">
        <v>3.5</v>
      </c>
      <c r="I18" s="37">
        <f t="shared" si="6"/>
        <v>48.5</v>
      </c>
      <c r="J18" s="158">
        <f t="shared" si="7"/>
        <v>18</v>
      </c>
      <c r="K18" s="151">
        <f t="shared" si="8"/>
        <v>9</v>
      </c>
      <c r="L18" s="151">
        <f t="shared" si="8"/>
        <v>0</v>
      </c>
      <c r="M18" s="198">
        <f t="shared" si="0"/>
        <v>27</v>
      </c>
      <c r="N18" s="174">
        <f t="shared" si="9"/>
        <v>3.5</v>
      </c>
      <c r="O18" s="37">
        <f>J18+K18+L18+N18</f>
        <v>30.5</v>
      </c>
      <c r="P18" s="250"/>
      <c r="Q18" s="129"/>
      <c r="R18" s="129"/>
      <c r="S18" s="129"/>
      <c r="T18" s="107">
        <v>6</v>
      </c>
      <c r="U18" s="107">
        <v>6</v>
      </c>
      <c r="V18" s="107">
        <v>15</v>
      </c>
      <c r="W18" s="128"/>
      <c r="X18" s="128"/>
      <c r="Y18" s="128"/>
    </row>
    <row r="19" spans="1:26" s="77" customFormat="1" ht="36.75" customHeight="1" thickBot="1" x14ac:dyDescent="0.3">
      <c r="A19" s="329"/>
      <c r="B19" s="187" t="s">
        <v>67</v>
      </c>
      <c r="C19" s="71" t="s">
        <v>88</v>
      </c>
      <c r="D19" s="72">
        <v>3</v>
      </c>
      <c r="E19" s="73">
        <v>30</v>
      </c>
      <c r="F19" s="74">
        <v>15</v>
      </c>
      <c r="G19" s="74"/>
      <c r="H19" s="75">
        <v>2.5</v>
      </c>
      <c r="I19" s="76">
        <f>(E19+F19+G19+H19)</f>
        <v>47.5</v>
      </c>
      <c r="J19" s="162">
        <f>E19*0.6</f>
        <v>18</v>
      </c>
      <c r="K19" s="163">
        <f t="shared" si="8"/>
        <v>9</v>
      </c>
      <c r="L19" s="164">
        <f t="shared" si="8"/>
        <v>0</v>
      </c>
      <c r="M19" s="198">
        <f t="shared" si="0"/>
        <v>27</v>
      </c>
      <c r="N19" s="178">
        <f t="shared" si="9"/>
        <v>2.5</v>
      </c>
      <c r="O19" s="76">
        <f>J19+K19+L19+N19</f>
        <v>29.5</v>
      </c>
      <c r="P19" s="239"/>
      <c r="Q19" s="114"/>
      <c r="R19" s="114"/>
      <c r="S19" s="114"/>
      <c r="T19" s="108">
        <v>6</v>
      </c>
      <c r="U19" s="108">
        <v>6</v>
      </c>
      <c r="V19" s="108">
        <v>15</v>
      </c>
      <c r="W19" s="136"/>
      <c r="X19" s="136"/>
      <c r="Y19" s="136"/>
    </row>
    <row r="20" spans="1:26" s="77" customFormat="1" ht="30" customHeight="1" thickTop="1" thickBot="1" x14ac:dyDescent="0.3">
      <c r="A20" s="236" t="s">
        <v>10</v>
      </c>
      <c r="B20" s="185" t="s">
        <v>82</v>
      </c>
      <c r="C20" s="57" t="s">
        <v>11</v>
      </c>
      <c r="D20" s="184">
        <v>6</v>
      </c>
      <c r="E20" s="58"/>
      <c r="F20" s="59"/>
      <c r="G20" s="59"/>
      <c r="H20" s="59"/>
      <c r="I20" s="80">
        <f t="shared" ref="I20:I23" si="10">(E20+F20+G20+H20)</f>
        <v>0</v>
      </c>
      <c r="J20" s="165">
        <f t="shared" ref="J20:J23" si="11">E20*0.6</f>
        <v>0</v>
      </c>
      <c r="K20" s="166">
        <f t="shared" si="8"/>
        <v>0</v>
      </c>
      <c r="L20" s="166">
        <f t="shared" si="8"/>
        <v>0</v>
      </c>
      <c r="M20" s="148">
        <f t="shared" ref="M20:M23" si="12">SUM(J20:L20)</f>
        <v>0</v>
      </c>
      <c r="N20" s="179">
        <v>482</v>
      </c>
      <c r="O20" s="80">
        <v>482</v>
      </c>
      <c r="P20" s="188">
        <f>D20</f>
        <v>6</v>
      </c>
      <c r="Q20" s="114"/>
      <c r="R20" s="114"/>
      <c r="S20" s="114"/>
      <c r="T20" s="108"/>
      <c r="U20" s="108"/>
      <c r="V20" s="108"/>
      <c r="W20" s="296" t="s">
        <v>113</v>
      </c>
      <c r="X20" s="297"/>
      <c r="Y20" s="127" t="s">
        <v>114</v>
      </c>
    </row>
    <row r="21" spans="1:26" s="77" customFormat="1" ht="21" customHeight="1" thickTop="1" thickBot="1" x14ac:dyDescent="0.3">
      <c r="A21" s="329"/>
      <c r="B21" s="187"/>
      <c r="C21" s="81" t="s">
        <v>12</v>
      </c>
      <c r="D21" s="82"/>
      <c r="E21" s="83"/>
      <c r="F21" s="83"/>
      <c r="G21" s="83"/>
      <c r="H21" s="83"/>
      <c r="I21" s="83"/>
      <c r="J21" s="83"/>
      <c r="K21" s="83"/>
      <c r="L21" s="83"/>
      <c r="M21" s="193"/>
      <c r="N21" s="83"/>
      <c r="O21" s="83"/>
      <c r="P21" s="83"/>
      <c r="Q21" s="114"/>
      <c r="R21" s="114" t="s">
        <v>12</v>
      </c>
      <c r="S21" s="114"/>
      <c r="T21" s="108"/>
      <c r="U21" s="108"/>
      <c r="V21" s="108"/>
      <c r="W21" s="136"/>
      <c r="X21" s="136"/>
      <c r="Y21" s="136"/>
    </row>
    <row r="22" spans="1:26" s="77" customFormat="1" ht="27.75" customHeight="1" thickTop="1" x14ac:dyDescent="0.25">
      <c r="A22" s="236" t="s">
        <v>13</v>
      </c>
      <c r="B22" s="185" t="s">
        <v>61</v>
      </c>
      <c r="C22" s="84" t="s">
        <v>60</v>
      </c>
      <c r="D22" s="85">
        <v>2</v>
      </c>
      <c r="E22" s="86">
        <v>16</v>
      </c>
      <c r="F22" s="87">
        <v>14</v>
      </c>
      <c r="G22" s="87"/>
      <c r="H22" s="87">
        <v>1.5</v>
      </c>
      <c r="I22" s="88">
        <f>(E22+F22+G22+H22)</f>
        <v>31.5</v>
      </c>
      <c r="J22" s="167">
        <f t="shared" si="11"/>
        <v>9.6</v>
      </c>
      <c r="K22" s="168">
        <f t="shared" si="8"/>
        <v>8.4</v>
      </c>
      <c r="L22" s="169">
        <f t="shared" si="8"/>
        <v>0</v>
      </c>
      <c r="M22" s="197">
        <f t="shared" si="12"/>
        <v>18</v>
      </c>
      <c r="N22" s="180">
        <f t="shared" ref="N22:N23" si="13">H22</f>
        <v>1.5</v>
      </c>
      <c r="O22" s="88">
        <f>J22+K22+L22+N22</f>
        <v>19.5</v>
      </c>
      <c r="P22" s="238">
        <f>D22+D23</f>
        <v>5</v>
      </c>
      <c r="Q22" s="114">
        <v>16</v>
      </c>
      <c r="R22" s="114"/>
      <c r="S22" s="114">
        <v>2</v>
      </c>
      <c r="T22" s="108"/>
      <c r="U22" s="108"/>
      <c r="V22" s="108"/>
      <c r="W22" s="136"/>
      <c r="X22" s="136"/>
      <c r="Y22" s="136"/>
    </row>
    <row r="23" spans="1:26" s="77" customFormat="1" ht="35.25" customHeight="1" thickBot="1" x14ac:dyDescent="0.3">
      <c r="A23" s="329"/>
      <c r="B23" s="187" t="s">
        <v>59</v>
      </c>
      <c r="C23" s="71" t="s">
        <v>84</v>
      </c>
      <c r="D23" s="78">
        <v>3</v>
      </c>
      <c r="E23" s="73">
        <v>30</v>
      </c>
      <c r="F23" s="74">
        <v>15</v>
      </c>
      <c r="G23" s="74"/>
      <c r="H23" s="204">
        <v>2.75</v>
      </c>
      <c r="I23" s="191">
        <f t="shared" si="10"/>
        <v>47.75</v>
      </c>
      <c r="J23" s="170">
        <f t="shared" si="11"/>
        <v>18</v>
      </c>
      <c r="K23" s="164">
        <f t="shared" si="8"/>
        <v>9</v>
      </c>
      <c r="L23" s="164">
        <f t="shared" si="8"/>
        <v>0</v>
      </c>
      <c r="M23" s="163">
        <f t="shared" si="12"/>
        <v>27</v>
      </c>
      <c r="N23" s="178">
        <f t="shared" si="13"/>
        <v>2.75</v>
      </c>
      <c r="O23" s="191">
        <f>J23+K23+L23+N23</f>
        <v>29.75</v>
      </c>
      <c r="P23" s="239"/>
      <c r="Q23" s="140"/>
      <c r="R23" s="140"/>
      <c r="S23" s="140"/>
      <c r="T23" s="108">
        <v>6</v>
      </c>
      <c r="U23" s="108"/>
      <c r="V23" s="108">
        <v>21</v>
      </c>
      <c r="W23" s="136"/>
      <c r="X23" s="136"/>
      <c r="Y23" s="136"/>
    </row>
    <row r="24" spans="1:26" ht="16.5" thickTop="1" thickBot="1" x14ac:dyDescent="0.3">
      <c r="A24" s="240" t="s">
        <v>14</v>
      </c>
      <c r="B24" s="241"/>
      <c r="C24" s="330"/>
      <c r="D24" s="60">
        <f>SUM(D6:D23)</f>
        <v>45</v>
      </c>
      <c r="E24" s="45">
        <f t="shared" ref="E24:N24" si="14">SUM(E6:E23)</f>
        <v>324</v>
      </c>
      <c r="F24" s="64">
        <f t="shared" si="14"/>
        <v>205</v>
      </c>
      <c r="G24" s="64">
        <f t="shared" si="14"/>
        <v>103</v>
      </c>
      <c r="H24" s="64">
        <f t="shared" si="14"/>
        <v>43.25</v>
      </c>
      <c r="I24" s="33">
        <f t="shared" si="14"/>
        <v>675.25</v>
      </c>
      <c r="J24" s="100">
        <f t="shared" si="14"/>
        <v>193.20000000000002</v>
      </c>
      <c r="K24" s="101">
        <f t="shared" si="14"/>
        <v>123</v>
      </c>
      <c r="L24" s="101">
        <f t="shared" si="14"/>
        <v>25.6</v>
      </c>
      <c r="M24" s="101">
        <f t="shared" si="14"/>
        <v>341.8</v>
      </c>
      <c r="N24" s="64">
        <f t="shared" si="14"/>
        <v>525.25</v>
      </c>
      <c r="O24" s="33">
        <f>SUM(O6:O23)</f>
        <v>869.45</v>
      </c>
      <c r="P24" s="119">
        <f t="shared" ref="P24" si="15">SUM(P6:P23)</f>
        <v>45</v>
      </c>
      <c r="Q24" s="132"/>
      <c r="R24" s="132"/>
      <c r="S24" s="132"/>
      <c r="T24" s="109"/>
      <c r="U24" s="109"/>
      <c r="V24" s="109"/>
      <c r="W24" s="137"/>
      <c r="X24" s="137"/>
      <c r="Y24" s="137"/>
    </row>
    <row r="25" spans="1:26" ht="15.75" thickTop="1" x14ac:dyDescent="0.25">
      <c r="C25" s="203" t="s">
        <v>117</v>
      </c>
      <c r="P25" s="183" t="s">
        <v>44</v>
      </c>
      <c r="Q25" s="129">
        <f>SUM(Q6:Q24)</f>
        <v>121</v>
      </c>
      <c r="R25" s="129">
        <f t="shared" ref="R25:Y25" si="16">SUM(R6:R24)</f>
        <v>30</v>
      </c>
      <c r="S25" s="129">
        <f t="shared" si="16"/>
        <v>12</v>
      </c>
      <c r="T25" s="107">
        <f t="shared" si="16"/>
        <v>36</v>
      </c>
      <c r="U25" s="107">
        <f t="shared" si="16"/>
        <v>35</v>
      </c>
      <c r="V25" s="107">
        <f t="shared" si="16"/>
        <v>108</v>
      </c>
      <c r="W25" s="128">
        <f t="shared" si="16"/>
        <v>0</v>
      </c>
      <c r="X25" s="128">
        <f t="shared" si="16"/>
        <v>0</v>
      </c>
      <c r="Y25" s="128">
        <f t="shared" si="16"/>
        <v>0</v>
      </c>
      <c r="Z25" s="151">
        <f>SUM(Y25,V25,T25,U25,W25,X25,S25,R25,Q25)</f>
        <v>342</v>
      </c>
    </row>
    <row r="26" spans="1:26" x14ac:dyDescent="0.25">
      <c r="D26" s="328" t="s">
        <v>116</v>
      </c>
      <c r="E26" s="328"/>
      <c r="F26" s="328"/>
      <c r="G26" s="328"/>
      <c r="H26" s="328"/>
      <c r="I26" s="328"/>
      <c r="J26" s="328"/>
      <c r="K26" s="206">
        <f>J24+K24+L24</f>
        <v>341.80000000000007</v>
      </c>
      <c r="P26" s="138" t="s">
        <v>115</v>
      </c>
      <c r="Q26" s="129">
        <v>24</v>
      </c>
      <c r="R26" s="129">
        <v>6</v>
      </c>
      <c r="S26" s="129">
        <v>6</v>
      </c>
      <c r="T26" s="107">
        <v>6</v>
      </c>
      <c r="U26" s="107">
        <v>6</v>
      </c>
      <c r="V26" s="107">
        <v>24</v>
      </c>
      <c r="W26" s="128">
        <v>6</v>
      </c>
      <c r="X26" s="128">
        <v>6</v>
      </c>
      <c r="Y26" s="128">
        <v>6</v>
      </c>
      <c r="Z26" s="139">
        <f>SUM(Q26:Y26)</f>
        <v>90</v>
      </c>
    </row>
    <row r="27" spans="1:26" x14ac:dyDescent="0.25">
      <c r="P27" s="138" t="s">
        <v>112</v>
      </c>
      <c r="Q27" s="129">
        <v>144</v>
      </c>
      <c r="R27" s="129">
        <v>36</v>
      </c>
      <c r="S27" s="129">
        <v>36</v>
      </c>
      <c r="T27" s="107">
        <v>36</v>
      </c>
      <c r="U27" s="107">
        <v>36</v>
      </c>
      <c r="V27" s="107">
        <v>144</v>
      </c>
      <c r="W27" s="128">
        <v>36</v>
      </c>
      <c r="X27" s="128">
        <v>36</v>
      </c>
      <c r="Y27" s="128">
        <v>36</v>
      </c>
      <c r="Z27" s="139">
        <f>SUM(Q27:Y27)</f>
        <v>540</v>
      </c>
    </row>
  </sheetData>
  <sheetProtection algorithmName="SHA-512" hashValue="FTVbMABNXglxeovMsQ4kiVJU1eJXBIDx27BW/oaROiyxP2Y78QkfxF2kYHyLeufhV2iRFo66wIYsagoxiqZyzg==" saltValue="u/cUMPyAt9Z5mc45LWWEKQ==" spinCount="100000" sheet="1" objects="1" scenarios="1"/>
  <mergeCells count="33">
    <mergeCell ref="A1:P1"/>
    <mergeCell ref="A2:A3"/>
    <mergeCell ref="B2:B3"/>
    <mergeCell ref="C2:C3"/>
    <mergeCell ref="D2:D3"/>
    <mergeCell ref="E2:I2"/>
    <mergeCell ref="J2:O2"/>
    <mergeCell ref="P2:P3"/>
    <mergeCell ref="A20:A21"/>
    <mergeCell ref="A22:A23"/>
    <mergeCell ref="P22:P23"/>
    <mergeCell ref="A24:C24"/>
    <mergeCell ref="A5:A10"/>
    <mergeCell ref="A11:A16"/>
    <mergeCell ref="P11:P16"/>
    <mergeCell ref="A17:A19"/>
    <mergeCell ref="Q4:S4"/>
    <mergeCell ref="T4:V4"/>
    <mergeCell ref="W4:Y4"/>
    <mergeCell ref="Q5:Y5"/>
    <mergeCell ref="P6:P10"/>
    <mergeCell ref="T6:V7"/>
    <mergeCell ref="W6:Y9"/>
    <mergeCell ref="Q8:S8"/>
    <mergeCell ref="T9:V9"/>
    <mergeCell ref="Q10:S10"/>
    <mergeCell ref="T10:V10"/>
    <mergeCell ref="D26:J26"/>
    <mergeCell ref="T11:V13"/>
    <mergeCell ref="W11:Y13"/>
    <mergeCell ref="Q14:S16"/>
    <mergeCell ref="P17:P19"/>
    <mergeCell ref="W20:X20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zoomScale="80" zoomScaleNormal="80" workbookViewId="0">
      <selection activeCell="H22" sqref="H22"/>
    </sheetView>
  </sheetViews>
  <sheetFormatPr defaultRowHeight="15" x14ac:dyDescent="0.25"/>
  <cols>
    <col min="1" max="1" width="13.7109375" customWidth="1"/>
    <col min="2" max="2" width="11.42578125" customWidth="1"/>
    <col min="3" max="3" width="40.42578125" customWidth="1"/>
    <col min="4" max="4" width="7.85546875" customWidth="1"/>
    <col min="5" max="5" width="4.7109375" customWidth="1"/>
    <col min="6" max="6" width="4.5703125" customWidth="1"/>
    <col min="7" max="7" width="5" customWidth="1"/>
    <col min="8" max="8" width="4.7109375" customWidth="1"/>
    <col min="9" max="9" width="5.85546875" customWidth="1"/>
    <col min="10" max="13" width="5.85546875" style="102" customWidth="1"/>
    <col min="14" max="15" width="5.85546875" customWidth="1"/>
    <col min="16" max="16" width="11.140625" customWidth="1"/>
  </cols>
  <sheetData>
    <row r="1" spans="1:25" ht="15.75" thickBot="1" x14ac:dyDescent="0.3">
      <c r="A1" s="252" t="s">
        <v>89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2" spans="1:25" ht="45" customHeight="1" thickTop="1" thickBot="1" x14ac:dyDescent="0.3">
      <c r="A2" s="253" t="s">
        <v>0</v>
      </c>
      <c r="B2" s="253" t="s">
        <v>46</v>
      </c>
      <c r="C2" s="255" t="s">
        <v>47</v>
      </c>
      <c r="D2" s="257" t="s">
        <v>5</v>
      </c>
      <c r="E2" s="259" t="s">
        <v>45</v>
      </c>
      <c r="F2" s="260"/>
      <c r="G2" s="260"/>
      <c r="H2" s="260"/>
      <c r="I2" s="257"/>
      <c r="J2" s="261" t="s">
        <v>55</v>
      </c>
      <c r="K2" s="262"/>
      <c r="L2" s="262"/>
      <c r="M2" s="262"/>
      <c r="N2" s="262"/>
      <c r="O2" s="263"/>
      <c r="P2" s="259" t="s">
        <v>6</v>
      </c>
      <c r="Q2" s="116" t="s">
        <v>96</v>
      </c>
      <c r="R2" s="117" t="s">
        <v>105</v>
      </c>
      <c r="S2" s="117" t="s">
        <v>106</v>
      </c>
      <c r="T2" s="120" t="s">
        <v>107</v>
      </c>
      <c r="U2" s="121" t="s">
        <v>104</v>
      </c>
      <c r="V2" s="122" t="s">
        <v>101</v>
      </c>
      <c r="W2" s="124" t="s">
        <v>110</v>
      </c>
      <c r="X2" s="124" t="s">
        <v>108</v>
      </c>
      <c r="Y2" s="125" t="s">
        <v>109</v>
      </c>
    </row>
    <row r="3" spans="1:25" ht="15" customHeight="1" thickTop="1" thickBot="1" x14ac:dyDescent="0.3">
      <c r="A3" s="254"/>
      <c r="B3" s="254"/>
      <c r="C3" s="256"/>
      <c r="D3" s="258"/>
      <c r="E3" s="61" t="s">
        <v>38</v>
      </c>
      <c r="F3" s="62" t="s">
        <v>39</v>
      </c>
      <c r="G3" s="62" t="s">
        <v>40</v>
      </c>
      <c r="H3" s="70" t="s">
        <v>41</v>
      </c>
      <c r="I3" s="63" t="s">
        <v>44</v>
      </c>
      <c r="J3" s="144" t="s">
        <v>38</v>
      </c>
      <c r="K3" s="145" t="s">
        <v>39</v>
      </c>
      <c r="L3" s="145" t="s">
        <v>40</v>
      </c>
      <c r="M3" s="145" t="s">
        <v>118</v>
      </c>
      <c r="N3" s="70" t="s">
        <v>41</v>
      </c>
      <c r="O3" s="63" t="s">
        <v>44</v>
      </c>
      <c r="P3" s="264"/>
      <c r="Q3" s="189" t="s">
        <v>97</v>
      </c>
      <c r="R3" s="189" t="s">
        <v>98</v>
      </c>
      <c r="S3" s="189" t="s">
        <v>98</v>
      </c>
      <c r="T3" s="123" t="s">
        <v>98</v>
      </c>
      <c r="U3" s="123" t="s">
        <v>98</v>
      </c>
      <c r="V3" s="123" t="s">
        <v>102</v>
      </c>
      <c r="W3" s="126" t="s">
        <v>98</v>
      </c>
      <c r="X3" s="126" t="s">
        <v>98</v>
      </c>
      <c r="Y3" s="126" t="s">
        <v>98</v>
      </c>
    </row>
    <row r="4" spans="1:25" ht="15" customHeight="1" thickTop="1" thickBot="1" x14ac:dyDescent="0.3">
      <c r="A4" s="110"/>
      <c r="B4" s="110"/>
      <c r="C4" s="111"/>
      <c r="D4" s="112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2"/>
      <c r="Q4" s="286" t="s">
        <v>99</v>
      </c>
      <c r="R4" s="286"/>
      <c r="S4" s="286"/>
      <c r="T4" s="287" t="s">
        <v>100</v>
      </c>
      <c r="U4" s="288"/>
      <c r="V4" s="289"/>
      <c r="W4" s="290" t="s">
        <v>103</v>
      </c>
      <c r="X4" s="291"/>
      <c r="Y4" s="292"/>
    </row>
    <row r="5" spans="1:25" s="13" customFormat="1" ht="16.5" thickTop="1" thickBot="1" x14ac:dyDescent="0.3">
      <c r="A5" s="242" t="s">
        <v>7</v>
      </c>
      <c r="B5" s="66"/>
      <c r="C5" s="53" t="s">
        <v>4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293"/>
      <c r="R5" s="294"/>
      <c r="S5" s="294"/>
      <c r="T5" s="294"/>
      <c r="U5" s="294"/>
      <c r="V5" s="294"/>
      <c r="W5" s="294"/>
      <c r="X5" s="294"/>
      <c r="Y5" s="295"/>
    </row>
    <row r="6" spans="1:25" s="13" customFormat="1" ht="15.75" thickTop="1" x14ac:dyDescent="0.25">
      <c r="A6" s="243"/>
      <c r="B6" s="67" t="s">
        <v>62</v>
      </c>
      <c r="C6" s="54" t="s">
        <v>33</v>
      </c>
      <c r="D6" s="47">
        <v>1</v>
      </c>
      <c r="E6" s="42">
        <v>2</v>
      </c>
      <c r="F6" s="32"/>
      <c r="G6" s="32">
        <v>16</v>
      </c>
      <c r="H6" s="32">
        <v>8.5</v>
      </c>
      <c r="I6" s="35">
        <v>26.5</v>
      </c>
      <c r="J6" s="146">
        <v>1.2</v>
      </c>
      <c r="K6" s="147">
        <v>0</v>
      </c>
      <c r="L6" s="148">
        <v>9.6</v>
      </c>
      <c r="M6" s="199">
        <f>SUM(J6:L6)</f>
        <v>10.799999999999999</v>
      </c>
      <c r="N6" s="173">
        <v>8.5</v>
      </c>
      <c r="O6" s="35">
        <v>19.299999999999997</v>
      </c>
      <c r="P6" s="244">
        <v>7</v>
      </c>
      <c r="Q6" s="130">
        <v>10</v>
      </c>
      <c r="R6" s="130">
        <v>1</v>
      </c>
      <c r="S6" s="130"/>
      <c r="T6" s="268"/>
      <c r="U6" s="269"/>
      <c r="V6" s="270"/>
      <c r="W6" s="274"/>
      <c r="X6" s="275"/>
      <c r="Y6" s="276"/>
    </row>
    <row r="7" spans="1:25" s="13" customFormat="1" x14ac:dyDescent="0.25">
      <c r="A7" s="243"/>
      <c r="B7" s="67" t="s">
        <v>63</v>
      </c>
      <c r="C7" s="54" t="s">
        <v>31</v>
      </c>
      <c r="D7" s="48">
        <v>1</v>
      </c>
      <c r="E7" s="43">
        <v>5</v>
      </c>
      <c r="F7" s="14">
        <v>8</v>
      </c>
      <c r="G7" s="14"/>
      <c r="H7" s="14"/>
      <c r="I7" s="37">
        <v>13</v>
      </c>
      <c r="J7" s="149">
        <f>E7*0.6</f>
        <v>3</v>
      </c>
      <c r="K7" s="150">
        <v>4.8</v>
      </c>
      <c r="L7" s="151">
        <v>0</v>
      </c>
      <c r="M7" s="150">
        <f t="shared" ref="M7:M20" si="0">SUM(J7:L7)</f>
        <v>7.8</v>
      </c>
      <c r="N7" s="174">
        <v>0</v>
      </c>
      <c r="O7" s="37">
        <v>8</v>
      </c>
      <c r="P7" s="245"/>
      <c r="Q7" s="130">
        <v>3</v>
      </c>
      <c r="R7" s="130">
        <v>5</v>
      </c>
      <c r="S7" s="130"/>
      <c r="T7" s="271"/>
      <c r="U7" s="272"/>
      <c r="V7" s="273"/>
      <c r="W7" s="277"/>
      <c r="X7" s="278"/>
      <c r="Y7" s="279"/>
    </row>
    <row r="8" spans="1:25" s="13" customFormat="1" x14ac:dyDescent="0.25">
      <c r="A8" s="243"/>
      <c r="B8" s="67" t="s">
        <v>64</v>
      </c>
      <c r="C8" s="54" t="s">
        <v>32</v>
      </c>
      <c r="D8" s="48">
        <v>1</v>
      </c>
      <c r="E8" s="43">
        <v>2</v>
      </c>
      <c r="F8" s="14"/>
      <c r="G8" s="14">
        <v>28</v>
      </c>
      <c r="H8" s="14"/>
      <c r="I8" s="37">
        <v>30</v>
      </c>
      <c r="J8" s="149">
        <v>1.2</v>
      </c>
      <c r="K8" s="151">
        <v>0</v>
      </c>
      <c r="L8" s="150">
        <v>16</v>
      </c>
      <c r="M8" s="200">
        <f t="shared" si="0"/>
        <v>17.2</v>
      </c>
      <c r="N8" s="174"/>
      <c r="O8" s="37">
        <v>17</v>
      </c>
      <c r="P8" s="245"/>
      <c r="Q8" s="265"/>
      <c r="R8" s="266"/>
      <c r="S8" s="267"/>
      <c r="T8" s="134"/>
      <c r="U8" s="134">
        <v>5</v>
      </c>
      <c r="V8" s="134">
        <v>12</v>
      </c>
      <c r="W8" s="277"/>
      <c r="X8" s="278"/>
      <c r="Y8" s="279"/>
    </row>
    <row r="9" spans="1:25" s="95" customFormat="1" ht="30" x14ac:dyDescent="0.25">
      <c r="A9" s="243"/>
      <c r="B9" s="89" t="s">
        <v>75</v>
      </c>
      <c r="C9" s="90" t="s">
        <v>76</v>
      </c>
      <c r="D9" s="91">
        <v>2</v>
      </c>
      <c r="E9" s="92">
        <v>20</v>
      </c>
      <c r="F9" s="93">
        <v>10</v>
      </c>
      <c r="G9" s="93"/>
      <c r="H9" s="93">
        <v>1</v>
      </c>
      <c r="I9" s="94">
        <v>31</v>
      </c>
      <c r="J9" s="152">
        <v>12</v>
      </c>
      <c r="K9" s="153">
        <v>6</v>
      </c>
      <c r="L9" s="153">
        <v>0</v>
      </c>
      <c r="M9" s="202">
        <f t="shared" si="0"/>
        <v>18</v>
      </c>
      <c r="N9" s="175">
        <v>1</v>
      </c>
      <c r="O9" s="94">
        <v>19</v>
      </c>
      <c r="P9" s="245"/>
      <c r="Q9" s="131">
        <v>12</v>
      </c>
      <c r="R9" s="131">
        <v>4</v>
      </c>
      <c r="S9" s="131">
        <v>2</v>
      </c>
      <c r="T9" s="283"/>
      <c r="U9" s="284"/>
      <c r="V9" s="285"/>
      <c r="W9" s="280"/>
      <c r="X9" s="281"/>
      <c r="Y9" s="282"/>
    </row>
    <row r="10" spans="1:25" s="13" customFormat="1" ht="15.75" thickBot="1" x14ac:dyDescent="0.3">
      <c r="A10" s="243"/>
      <c r="B10" s="68" t="s">
        <v>77</v>
      </c>
      <c r="C10" s="55" t="s">
        <v>22</v>
      </c>
      <c r="D10" s="49">
        <v>2</v>
      </c>
      <c r="E10" s="44">
        <v>2</v>
      </c>
      <c r="F10" s="30"/>
      <c r="G10" s="30">
        <v>59</v>
      </c>
      <c r="H10" s="30">
        <v>3</v>
      </c>
      <c r="I10" s="38">
        <v>64</v>
      </c>
      <c r="J10" s="154">
        <v>0</v>
      </c>
      <c r="K10" s="155">
        <v>0</v>
      </c>
      <c r="L10" s="156">
        <v>0</v>
      </c>
      <c r="M10" s="198">
        <f t="shared" si="0"/>
        <v>0</v>
      </c>
      <c r="N10" s="176">
        <v>0</v>
      </c>
      <c r="O10" s="38">
        <v>0</v>
      </c>
      <c r="P10" s="246"/>
      <c r="Q10" s="293"/>
      <c r="R10" s="294"/>
      <c r="S10" s="295"/>
      <c r="T10" s="298"/>
      <c r="U10" s="299"/>
      <c r="V10" s="300"/>
      <c r="W10" s="135" t="s">
        <v>111</v>
      </c>
      <c r="X10" s="135"/>
      <c r="Y10" s="135"/>
    </row>
    <row r="11" spans="1:25" ht="15.75" thickTop="1" x14ac:dyDescent="0.25">
      <c r="A11" s="247" t="s">
        <v>8</v>
      </c>
      <c r="B11" s="97" t="s">
        <v>49</v>
      </c>
      <c r="C11" s="53" t="s">
        <v>78</v>
      </c>
      <c r="D11" s="50">
        <v>3</v>
      </c>
      <c r="E11" s="34">
        <v>30</v>
      </c>
      <c r="F11" s="31">
        <v>15</v>
      </c>
      <c r="G11" s="31"/>
      <c r="H11" s="31">
        <v>4</v>
      </c>
      <c r="I11" s="35">
        <f t="shared" ref="I11:I16" si="1">(E11+F11+G11+H11)</f>
        <v>49</v>
      </c>
      <c r="J11" s="157">
        <f>E11*0.6</f>
        <v>18</v>
      </c>
      <c r="K11" s="147">
        <f t="shared" ref="K11:L16" si="2">F11*0.6</f>
        <v>9</v>
      </c>
      <c r="L11" s="147">
        <f t="shared" si="2"/>
        <v>0</v>
      </c>
      <c r="M11" s="199">
        <f t="shared" si="0"/>
        <v>27</v>
      </c>
      <c r="N11" s="173">
        <f t="shared" ref="N11:N16" si="3">H11</f>
        <v>4</v>
      </c>
      <c r="O11" s="35">
        <f t="shared" ref="O11:O14" si="4">J11+K11+L11+N11</f>
        <v>31</v>
      </c>
      <c r="P11" s="238">
        <f>(D11+D12+D13+D14+D15+D16)</f>
        <v>18</v>
      </c>
      <c r="Q11" s="129">
        <v>20</v>
      </c>
      <c r="R11" s="129">
        <v>5</v>
      </c>
      <c r="S11" s="129">
        <v>2</v>
      </c>
      <c r="T11" s="310"/>
      <c r="U11" s="311"/>
      <c r="V11" s="312"/>
      <c r="W11" s="319"/>
      <c r="X11" s="320"/>
      <c r="Y11" s="321"/>
    </row>
    <row r="12" spans="1:25" x14ac:dyDescent="0.25">
      <c r="A12" s="248"/>
      <c r="B12" s="98" t="s">
        <v>48</v>
      </c>
      <c r="C12" s="54" t="s">
        <v>50</v>
      </c>
      <c r="D12" s="51">
        <v>3</v>
      </c>
      <c r="E12" s="36">
        <v>30</v>
      </c>
      <c r="F12" s="2">
        <v>15</v>
      </c>
      <c r="G12" s="2"/>
      <c r="H12" s="2">
        <v>3</v>
      </c>
      <c r="I12" s="37">
        <f t="shared" si="1"/>
        <v>48</v>
      </c>
      <c r="J12" s="158">
        <f t="shared" ref="J12:J16" si="5">E12*0.6</f>
        <v>18</v>
      </c>
      <c r="K12" s="151">
        <f t="shared" si="2"/>
        <v>9</v>
      </c>
      <c r="L12" s="151">
        <f t="shared" si="2"/>
        <v>0</v>
      </c>
      <c r="M12" s="156">
        <f t="shared" si="0"/>
        <v>27</v>
      </c>
      <c r="N12" s="174">
        <f t="shared" si="3"/>
        <v>3</v>
      </c>
      <c r="O12" s="37">
        <f t="shared" si="4"/>
        <v>30</v>
      </c>
      <c r="P12" s="250"/>
      <c r="Q12" s="129">
        <v>20</v>
      </c>
      <c r="R12" s="129">
        <v>5</v>
      </c>
      <c r="S12" s="129">
        <v>2</v>
      </c>
      <c r="T12" s="313"/>
      <c r="U12" s="314"/>
      <c r="V12" s="315"/>
      <c r="W12" s="322"/>
      <c r="X12" s="323"/>
      <c r="Y12" s="324"/>
    </row>
    <row r="13" spans="1:25" x14ac:dyDescent="0.25">
      <c r="A13" s="248"/>
      <c r="B13" s="98" t="s">
        <v>51</v>
      </c>
      <c r="C13" s="54" t="s">
        <v>42</v>
      </c>
      <c r="D13" s="51">
        <v>3</v>
      </c>
      <c r="E13" s="36">
        <v>25</v>
      </c>
      <c r="F13" s="2">
        <v>20</v>
      </c>
      <c r="G13" s="2"/>
      <c r="H13" s="2">
        <v>3</v>
      </c>
      <c r="I13" s="37">
        <f t="shared" si="1"/>
        <v>48</v>
      </c>
      <c r="J13" s="158">
        <f t="shared" si="5"/>
        <v>15</v>
      </c>
      <c r="K13" s="151">
        <f t="shared" si="2"/>
        <v>12</v>
      </c>
      <c r="L13" s="151">
        <f t="shared" si="2"/>
        <v>0</v>
      </c>
      <c r="M13" s="156">
        <f t="shared" si="0"/>
        <v>27</v>
      </c>
      <c r="N13" s="174">
        <f t="shared" si="3"/>
        <v>3</v>
      </c>
      <c r="O13" s="37">
        <f t="shared" si="4"/>
        <v>30</v>
      </c>
      <c r="P13" s="250"/>
      <c r="Q13" s="129">
        <v>20</v>
      </c>
      <c r="R13" s="129">
        <v>5</v>
      </c>
      <c r="S13" s="129">
        <v>2</v>
      </c>
      <c r="T13" s="316"/>
      <c r="U13" s="317"/>
      <c r="V13" s="318"/>
      <c r="W13" s="325"/>
      <c r="X13" s="326"/>
      <c r="Y13" s="327"/>
    </row>
    <row r="14" spans="1:25" x14ac:dyDescent="0.25">
      <c r="A14" s="248"/>
      <c r="B14" s="98" t="s">
        <v>52</v>
      </c>
      <c r="C14" s="54" t="s">
        <v>79</v>
      </c>
      <c r="D14" s="51">
        <v>3</v>
      </c>
      <c r="E14" s="36">
        <v>30</v>
      </c>
      <c r="F14" s="2">
        <v>15</v>
      </c>
      <c r="G14" s="2"/>
      <c r="H14" s="2">
        <v>3</v>
      </c>
      <c r="I14" s="37">
        <f t="shared" si="1"/>
        <v>48</v>
      </c>
      <c r="J14" s="158">
        <f t="shared" si="5"/>
        <v>18</v>
      </c>
      <c r="K14" s="151">
        <f t="shared" si="2"/>
        <v>9</v>
      </c>
      <c r="L14" s="151">
        <f t="shared" si="2"/>
        <v>0</v>
      </c>
      <c r="M14" s="150">
        <f t="shared" si="0"/>
        <v>27</v>
      </c>
      <c r="N14" s="174">
        <f t="shared" si="3"/>
        <v>3</v>
      </c>
      <c r="O14" s="37">
        <f t="shared" si="4"/>
        <v>30</v>
      </c>
      <c r="P14" s="250"/>
      <c r="Q14" s="301"/>
      <c r="R14" s="302"/>
      <c r="S14" s="303"/>
      <c r="T14" s="107">
        <v>6</v>
      </c>
      <c r="U14" s="107">
        <v>6</v>
      </c>
      <c r="V14" s="107">
        <v>15</v>
      </c>
      <c r="W14" s="128"/>
      <c r="X14" s="128"/>
      <c r="Y14" s="128"/>
    </row>
    <row r="15" spans="1:25" x14ac:dyDescent="0.25">
      <c r="A15" s="248"/>
      <c r="B15" s="98" t="s">
        <v>53</v>
      </c>
      <c r="C15" s="54" t="s">
        <v>80</v>
      </c>
      <c r="D15" s="51">
        <v>3</v>
      </c>
      <c r="E15" s="36">
        <v>15</v>
      </c>
      <c r="F15" s="2">
        <v>30</v>
      </c>
      <c r="G15" s="2"/>
      <c r="H15" s="2">
        <v>1.5</v>
      </c>
      <c r="I15" s="37">
        <f t="shared" si="1"/>
        <v>46.5</v>
      </c>
      <c r="J15" s="158">
        <f t="shared" si="5"/>
        <v>9</v>
      </c>
      <c r="K15" s="151">
        <f t="shared" si="2"/>
        <v>18</v>
      </c>
      <c r="L15" s="151">
        <f t="shared" si="2"/>
        <v>0</v>
      </c>
      <c r="M15" s="198">
        <f t="shared" si="0"/>
        <v>27</v>
      </c>
      <c r="N15" s="174">
        <f t="shared" si="3"/>
        <v>1.5</v>
      </c>
      <c r="O15" s="37">
        <f>J15+K15+L15+N15</f>
        <v>28.5</v>
      </c>
      <c r="P15" s="250"/>
      <c r="Q15" s="304"/>
      <c r="R15" s="305"/>
      <c r="S15" s="306"/>
      <c r="T15" s="107">
        <v>6</v>
      </c>
      <c r="U15" s="107">
        <v>6</v>
      </c>
      <c r="V15" s="107">
        <v>15</v>
      </c>
      <c r="W15" s="128"/>
      <c r="X15" s="128"/>
      <c r="Y15" s="128"/>
    </row>
    <row r="16" spans="1:25" ht="15.75" thickBot="1" x14ac:dyDescent="0.3">
      <c r="A16" s="249"/>
      <c r="B16" s="99" t="s">
        <v>54</v>
      </c>
      <c r="C16" s="56" t="s">
        <v>81</v>
      </c>
      <c r="D16" s="52">
        <v>3</v>
      </c>
      <c r="E16" s="39">
        <v>27</v>
      </c>
      <c r="F16" s="29">
        <v>18</v>
      </c>
      <c r="G16" s="29"/>
      <c r="H16" s="29">
        <v>3.5</v>
      </c>
      <c r="I16" s="40">
        <f t="shared" si="1"/>
        <v>48.5</v>
      </c>
      <c r="J16" s="159">
        <f t="shared" si="5"/>
        <v>16.2</v>
      </c>
      <c r="K16" s="160">
        <f t="shared" si="2"/>
        <v>10.799999999999999</v>
      </c>
      <c r="L16" s="161">
        <f t="shared" si="2"/>
        <v>0</v>
      </c>
      <c r="M16" s="200">
        <f t="shared" si="0"/>
        <v>27</v>
      </c>
      <c r="N16" s="177">
        <f t="shared" si="3"/>
        <v>3.5</v>
      </c>
      <c r="O16" s="40">
        <f>J16+K16+L16+N16</f>
        <v>30.5</v>
      </c>
      <c r="P16" s="239"/>
      <c r="Q16" s="307"/>
      <c r="R16" s="308"/>
      <c r="S16" s="309"/>
      <c r="T16" s="107">
        <v>6</v>
      </c>
      <c r="U16" s="107">
        <v>6</v>
      </c>
      <c r="V16" s="107">
        <v>15</v>
      </c>
      <c r="W16" s="128"/>
      <c r="X16" s="128"/>
      <c r="Y16" s="128"/>
    </row>
    <row r="17" spans="1:26" ht="15.75" thickTop="1" x14ac:dyDescent="0.25">
      <c r="A17" s="236" t="s">
        <v>9</v>
      </c>
      <c r="B17" s="69" t="s">
        <v>71</v>
      </c>
      <c r="C17" s="103" t="s">
        <v>125</v>
      </c>
      <c r="D17" s="50">
        <v>3</v>
      </c>
      <c r="E17" s="34">
        <v>30</v>
      </c>
      <c r="F17" s="31">
        <v>15</v>
      </c>
      <c r="G17" s="31"/>
      <c r="H17" s="41">
        <v>3</v>
      </c>
      <c r="I17" s="35">
        <f t="shared" ref="I17:I18" si="6">(E17+F17+G17+H17)</f>
        <v>48</v>
      </c>
      <c r="J17" s="157">
        <f t="shared" ref="J17:J18" si="7">E17*0.6</f>
        <v>18</v>
      </c>
      <c r="K17" s="147">
        <f t="shared" ref="K17:L23" si="8">F17*0.6</f>
        <v>9</v>
      </c>
      <c r="L17" s="147">
        <f t="shared" si="8"/>
        <v>0</v>
      </c>
      <c r="M17" s="148">
        <f t="shared" si="0"/>
        <v>27</v>
      </c>
      <c r="N17" s="173">
        <f t="shared" ref="N17:N19" si="9">H17</f>
        <v>3</v>
      </c>
      <c r="O17" s="35">
        <f>J17+K17+L17+N17</f>
        <v>30</v>
      </c>
      <c r="P17" s="238">
        <f>(D17+D18+D19)</f>
        <v>9</v>
      </c>
      <c r="Q17" s="129">
        <v>20</v>
      </c>
      <c r="R17" s="129">
        <v>5</v>
      </c>
      <c r="S17" s="129">
        <v>2</v>
      </c>
      <c r="T17" s="133"/>
      <c r="U17" s="133"/>
      <c r="V17" s="133"/>
      <c r="W17" s="133"/>
      <c r="X17" s="133"/>
      <c r="Y17" s="133"/>
    </row>
    <row r="18" spans="1:26" x14ac:dyDescent="0.25">
      <c r="A18" s="251"/>
      <c r="B18" s="46" t="s">
        <v>72</v>
      </c>
      <c r="C18" s="79" t="s">
        <v>73</v>
      </c>
      <c r="D18" s="51">
        <v>3</v>
      </c>
      <c r="E18" s="36">
        <v>30</v>
      </c>
      <c r="F18" s="2">
        <v>15</v>
      </c>
      <c r="G18" s="2"/>
      <c r="H18" s="26">
        <v>3</v>
      </c>
      <c r="I18" s="37">
        <f t="shared" si="6"/>
        <v>48</v>
      </c>
      <c r="J18" s="158">
        <f t="shared" si="7"/>
        <v>18</v>
      </c>
      <c r="K18" s="151">
        <f t="shared" si="8"/>
        <v>9</v>
      </c>
      <c r="L18" s="151">
        <f t="shared" si="8"/>
        <v>0</v>
      </c>
      <c r="M18" s="198">
        <f t="shared" si="0"/>
        <v>27</v>
      </c>
      <c r="N18" s="174">
        <f t="shared" si="9"/>
        <v>3</v>
      </c>
      <c r="O18" s="37">
        <f>J18+K18+L18+N18</f>
        <v>30</v>
      </c>
      <c r="P18" s="250"/>
      <c r="Q18" s="129"/>
      <c r="R18" s="129"/>
      <c r="S18" s="129"/>
      <c r="T18" s="107">
        <v>6</v>
      </c>
      <c r="U18" s="107">
        <v>6</v>
      </c>
      <c r="V18" s="107">
        <v>15</v>
      </c>
      <c r="W18" s="128"/>
      <c r="X18" s="128"/>
      <c r="Y18" s="128"/>
    </row>
    <row r="19" spans="1:26" s="77" customFormat="1" ht="36.75" customHeight="1" thickBot="1" x14ac:dyDescent="0.3">
      <c r="A19" s="237"/>
      <c r="B19" s="99" t="s">
        <v>74</v>
      </c>
      <c r="C19" s="71" t="s">
        <v>126</v>
      </c>
      <c r="D19" s="72">
        <v>3</v>
      </c>
      <c r="E19" s="73">
        <v>30</v>
      </c>
      <c r="F19" s="74">
        <v>15</v>
      </c>
      <c r="G19" s="74"/>
      <c r="H19" s="75">
        <v>3</v>
      </c>
      <c r="I19" s="76">
        <f>(E19+F19+G19+H19)</f>
        <v>48</v>
      </c>
      <c r="J19" s="162">
        <f>E19*0.6</f>
        <v>18</v>
      </c>
      <c r="K19" s="163">
        <f t="shared" si="8"/>
        <v>9</v>
      </c>
      <c r="L19" s="164">
        <f t="shared" si="8"/>
        <v>0</v>
      </c>
      <c r="M19" s="207">
        <f t="shared" si="0"/>
        <v>27</v>
      </c>
      <c r="N19" s="178">
        <f t="shared" si="9"/>
        <v>3</v>
      </c>
      <c r="O19" s="76">
        <f>J19+K19+L19+N19</f>
        <v>30</v>
      </c>
      <c r="P19" s="239"/>
      <c r="Q19" s="114"/>
      <c r="R19" s="114"/>
      <c r="S19" s="114"/>
      <c r="T19" s="108">
        <v>6</v>
      </c>
      <c r="U19" s="108">
        <v>6</v>
      </c>
      <c r="V19" s="108">
        <v>15</v>
      </c>
      <c r="W19" s="136"/>
      <c r="X19" s="136"/>
      <c r="Y19" s="136"/>
    </row>
    <row r="20" spans="1:26" s="77" customFormat="1" ht="29.25" customHeight="1" thickTop="1" thickBot="1" x14ac:dyDescent="0.3">
      <c r="A20" s="236" t="s">
        <v>10</v>
      </c>
      <c r="B20" s="97" t="s">
        <v>82</v>
      </c>
      <c r="C20" s="57" t="s">
        <v>11</v>
      </c>
      <c r="D20" s="96">
        <v>6</v>
      </c>
      <c r="E20" s="58"/>
      <c r="F20" s="59"/>
      <c r="G20" s="59"/>
      <c r="H20" s="59"/>
      <c r="I20" s="80">
        <f t="shared" ref="I20:I23" si="10">(E20+F20+G20+H20)</f>
        <v>0</v>
      </c>
      <c r="J20" s="165">
        <f t="shared" ref="J20:J23" si="11">E20*0.6</f>
        <v>0</v>
      </c>
      <c r="K20" s="166">
        <f t="shared" si="8"/>
        <v>0</v>
      </c>
      <c r="L20" s="166">
        <f t="shared" si="8"/>
        <v>0</v>
      </c>
      <c r="M20" s="198">
        <f t="shared" si="0"/>
        <v>0</v>
      </c>
      <c r="N20" s="179">
        <v>482</v>
      </c>
      <c r="O20" s="80">
        <v>482</v>
      </c>
      <c r="P20" s="188">
        <f>D20</f>
        <v>6</v>
      </c>
      <c r="Q20" s="114"/>
      <c r="R20" s="114"/>
      <c r="S20" s="114"/>
      <c r="T20" s="108"/>
      <c r="U20" s="108"/>
      <c r="V20" s="108"/>
      <c r="W20" s="296" t="s">
        <v>113</v>
      </c>
      <c r="X20" s="297"/>
      <c r="Y20" s="127" t="s">
        <v>114</v>
      </c>
    </row>
    <row r="21" spans="1:26" s="77" customFormat="1" ht="21" customHeight="1" thickTop="1" thickBot="1" x14ac:dyDescent="0.3">
      <c r="A21" s="237"/>
      <c r="B21" s="99"/>
      <c r="C21" s="81" t="s">
        <v>12</v>
      </c>
      <c r="D21" s="82"/>
      <c r="E21" s="83"/>
      <c r="F21" s="83"/>
      <c r="G21" s="83"/>
      <c r="H21" s="83"/>
      <c r="I21" s="83"/>
      <c r="J21" s="83"/>
      <c r="K21" s="83"/>
      <c r="L21" s="83"/>
      <c r="M21" s="193"/>
      <c r="N21" s="83"/>
      <c r="O21" s="83"/>
      <c r="P21" s="83"/>
      <c r="Q21" s="114"/>
      <c r="R21" s="114" t="s">
        <v>12</v>
      </c>
      <c r="S21" s="114"/>
      <c r="T21" s="108"/>
      <c r="U21" s="108"/>
      <c r="V21" s="108"/>
      <c r="W21" s="136"/>
      <c r="X21" s="136"/>
      <c r="Y21" s="136"/>
    </row>
    <row r="22" spans="1:26" s="77" customFormat="1" ht="24" customHeight="1" thickTop="1" x14ac:dyDescent="0.25">
      <c r="A22" s="236" t="s">
        <v>13</v>
      </c>
      <c r="B22" s="97" t="s">
        <v>61</v>
      </c>
      <c r="C22" s="84" t="s">
        <v>60</v>
      </c>
      <c r="D22" s="85">
        <v>2</v>
      </c>
      <c r="E22" s="86">
        <v>16</v>
      </c>
      <c r="F22" s="87">
        <v>14</v>
      </c>
      <c r="G22" s="87"/>
      <c r="H22" s="87">
        <v>1.5</v>
      </c>
      <c r="I22" s="88">
        <f>(E22+F22+G22+H22)</f>
        <v>31.5</v>
      </c>
      <c r="J22" s="167">
        <f t="shared" si="11"/>
        <v>9.6</v>
      </c>
      <c r="K22" s="168">
        <f t="shared" si="8"/>
        <v>8.4</v>
      </c>
      <c r="L22" s="169">
        <f t="shared" si="8"/>
        <v>0</v>
      </c>
      <c r="M22" s="197">
        <f t="shared" ref="M22:M23" si="12">SUM(J22:L22)</f>
        <v>18</v>
      </c>
      <c r="N22" s="180">
        <f t="shared" ref="N22:N23" si="13">H22</f>
        <v>1.5</v>
      </c>
      <c r="O22" s="88">
        <f>J22+K22+L22+N22</f>
        <v>19.5</v>
      </c>
      <c r="P22" s="238">
        <f>D22+D23</f>
        <v>5</v>
      </c>
      <c r="Q22" s="114">
        <v>16</v>
      </c>
      <c r="R22" s="114"/>
      <c r="S22" s="114">
        <v>2</v>
      </c>
      <c r="T22" s="108"/>
      <c r="U22" s="108"/>
      <c r="V22" s="108"/>
      <c r="W22" s="136"/>
      <c r="X22" s="136"/>
      <c r="Y22" s="136"/>
    </row>
    <row r="23" spans="1:26" s="77" customFormat="1" ht="35.25" customHeight="1" thickBot="1" x14ac:dyDescent="0.3">
      <c r="A23" s="237"/>
      <c r="B23" s="99" t="s">
        <v>59</v>
      </c>
      <c r="C23" s="71" t="s">
        <v>84</v>
      </c>
      <c r="D23" s="78">
        <v>3</v>
      </c>
      <c r="E23" s="73">
        <v>30</v>
      </c>
      <c r="F23" s="74">
        <v>15</v>
      </c>
      <c r="G23" s="74"/>
      <c r="H23" s="204">
        <v>2.75</v>
      </c>
      <c r="I23" s="191">
        <f t="shared" si="10"/>
        <v>47.75</v>
      </c>
      <c r="J23" s="170">
        <f t="shared" si="11"/>
        <v>18</v>
      </c>
      <c r="K23" s="164">
        <f t="shared" si="8"/>
        <v>9</v>
      </c>
      <c r="L23" s="164">
        <f t="shared" si="8"/>
        <v>0</v>
      </c>
      <c r="M23" s="163">
        <f t="shared" si="12"/>
        <v>27</v>
      </c>
      <c r="N23" s="178">
        <f t="shared" si="13"/>
        <v>2.75</v>
      </c>
      <c r="O23" s="191">
        <f>J23+K23+L23+N23</f>
        <v>29.75</v>
      </c>
      <c r="P23" s="239"/>
      <c r="Q23" s="140"/>
      <c r="R23" s="140"/>
      <c r="S23" s="140"/>
      <c r="T23" s="108">
        <v>6</v>
      </c>
      <c r="U23" s="108"/>
      <c r="V23" s="108">
        <v>21</v>
      </c>
      <c r="W23" s="136"/>
      <c r="X23" s="136"/>
      <c r="Y23" s="136"/>
    </row>
    <row r="24" spans="1:26" ht="16.5" thickTop="1" thickBot="1" x14ac:dyDescent="0.3">
      <c r="A24" s="240" t="s">
        <v>14</v>
      </c>
      <c r="B24" s="241"/>
      <c r="C24" s="241"/>
      <c r="D24" s="60">
        <f>SUM(D6:D23)</f>
        <v>45</v>
      </c>
      <c r="E24" s="45">
        <f t="shared" ref="E24:N24" si="14">SUM(E6:E23)</f>
        <v>324</v>
      </c>
      <c r="F24" s="64">
        <f t="shared" si="14"/>
        <v>205</v>
      </c>
      <c r="G24" s="64">
        <f t="shared" si="14"/>
        <v>103</v>
      </c>
      <c r="H24" s="64">
        <f t="shared" si="14"/>
        <v>43.75</v>
      </c>
      <c r="I24" s="33">
        <f t="shared" si="14"/>
        <v>675.75</v>
      </c>
      <c r="J24" s="100">
        <f t="shared" si="14"/>
        <v>193.20000000000002</v>
      </c>
      <c r="K24" s="101">
        <f t="shared" si="14"/>
        <v>123</v>
      </c>
      <c r="L24" s="101">
        <f t="shared" si="14"/>
        <v>25.6</v>
      </c>
      <c r="M24" s="101">
        <f t="shared" si="14"/>
        <v>341.8</v>
      </c>
      <c r="N24" s="64">
        <f t="shared" si="14"/>
        <v>522.75</v>
      </c>
      <c r="O24" s="33">
        <f>SUM(O6:O23)</f>
        <v>864.55</v>
      </c>
      <c r="P24" s="119">
        <f t="shared" ref="P24" si="15">SUM(P6:P23)</f>
        <v>45</v>
      </c>
      <c r="Q24" s="132"/>
      <c r="R24" s="132"/>
      <c r="S24" s="132"/>
      <c r="T24" s="109"/>
      <c r="U24" s="109"/>
      <c r="V24" s="109"/>
      <c r="W24" s="137"/>
      <c r="X24" s="137"/>
      <c r="Y24" s="137"/>
    </row>
    <row r="25" spans="1:26" ht="15.75" thickTop="1" x14ac:dyDescent="0.25">
      <c r="A25" s="194" t="s">
        <v>117</v>
      </c>
      <c r="I25" s="141"/>
      <c r="J25" s="141"/>
      <c r="K25" s="141"/>
      <c r="L25" s="141"/>
      <c r="M25" s="141"/>
      <c r="P25" s="183" t="s">
        <v>44</v>
      </c>
      <c r="Q25" s="129">
        <f>SUM(Q6:Q24)</f>
        <v>121</v>
      </c>
      <c r="R25" s="129">
        <f t="shared" ref="R25:Y25" si="16">SUM(R6:R24)</f>
        <v>30</v>
      </c>
      <c r="S25" s="129">
        <f t="shared" si="16"/>
        <v>12</v>
      </c>
      <c r="T25" s="107">
        <f t="shared" si="16"/>
        <v>36</v>
      </c>
      <c r="U25" s="107">
        <f t="shared" si="16"/>
        <v>35</v>
      </c>
      <c r="V25" s="107">
        <f t="shared" si="16"/>
        <v>108</v>
      </c>
      <c r="W25" s="128">
        <f t="shared" si="16"/>
        <v>0</v>
      </c>
      <c r="X25" s="128">
        <f t="shared" si="16"/>
        <v>0</v>
      </c>
      <c r="Y25" s="128">
        <f t="shared" si="16"/>
        <v>0</v>
      </c>
      <c r="Z25" s="151">
        <f>SUM(Y25,V25,T25,U25,W25,X25,S25,R25,Q25)</f>
        <v>342</v>
      </c>
    </row>
    <row r="26" spans="1:26" x14ac:dyDescent="0.25">
      <c r="D26" s="328" t="s">
        <v>116</v>
      </c>
      <c r="E26" s="328"/>
      <c r="F26" s="328"/>
      <c r="G26" s="328"/>
      <c r="H26" s="328"/>
      <c r="I26" s="328"/>
      <c r="J26" s="328"/>
      <c r="K26" s="104">
        <f>J24+K24+L24</f>
        <v>341.80000000000007</v>
      </c>
      <c r="L26" s="141"/>
      <c r="M26" s="141"/>
      <c r="P26" s="138" t="s">
        <v>115</v>
      </c>
      <c r="Q26" s="129">
        <v>24</v>
      </c>
      <c r="R26" s="129">
        <v>6</v>
      </c>
      <c r="S26" s="129">
        <v>6</v>
      </c>
      <c r="T26" s="107">
        <v>6</v>
      </c>
      <c r="U26" s="107">
        <v>6</v>
      </c>
      <c r="V26" s="107">
        <v>24</v>
      </c>
      <c r="W26" s="128">
        <v>6</v>
      </c>
      <c r="X26" s="128">
        <v>6</v>
      </c>
      <c r="Y26" s="128">
        <v>6</v>
      </c>
      <c r="Z26" s="139">
        <f>SUM(Q26:Y26)</f>
        <v>90</v>
      </c>
    </row>
    <row r="27" spans="1:26" x14ac:dyDescent="0.25">
      <c r="J27" s="141"/>
      <c r="K27" s="141"/>
      <c r="L27" s="141"/>
      <c r="M27" s="141"/>
      <c r="P27" s="138" t="s">
        <v>112</v>
      </c>
      <c r="Q27" s="129">
        <v>144</v>
      </c>
      <c r="R27" s="129">
        <v>36</v>
      </c>
      <c r="S27" s="129">
        <v>36</v>
      </c>
      <c r="T27" s="107">
        <v>36</v>
      </c>
      <c r="U27" s="107">
        <v>36</v>
      </c>
      <c r="V27" s="107">
        <v>144</v>
      </c>
      <c r="W27" s="128">
        <v>36</v>
      </c>
      <c r="X27" s="128">
        <v>36</v>
      </c>
      <c r="Y27" s="128">
        <v>36</v>
      </c>
      <c r="Z27" s="139">
        <f>SUM(Q27:Y27)</f>
        <v>540</v>
      </c>
    </row>
    <row r="28" spans="1:26" x14ac:dyDescent="0.25">
      <c r="J28" s="141"/>
      <c r="K28" s="141"/>
      <c r="L28" s="141"/>
      <c r="M28" s="141"/>
    </row>
    <row r="29" spans="1:26" x14ac:dyDescent="0.25">
      <c r="H29" s="141"/>
      <c r="I29" s="141"/>
      <c r="J29" s="141"/>
      <c r="K29" s="141"/>
      <c r="L29" s="141"/>
      <c r="M29" s="141"/>
      <c r="N29" s="141"/>
    </row>
    <row r="30" spans="1:26" x14ac:dyDescent="0.25">
      <c r="H30" s="141"/>
      <c r="I30" s="141"/>
      <c r="J30" s="141"/>
      <c r="K30" s="141"/>
      <c r="L30" s="141"/>
      <c r="M30" s="141"/>
      <c r="N30" s="141"/>
    </row>
    <row r="31" spans="1:26" x14ac:dyDescent="0.25">
      <c r="H31" s="141"/>
      <c r="I31" s="141"/>
      <c r="J31" s="141"/>
      <c r="K31" s="141"/>
      <c r="L31" s="141"/>
      <c r="M31" s="141"/>
      <c r="N31" s="141"/>
    </row>
    <row r="32" spans="1:26" x14ac:dyDescent="0.25">
      <c r="H32" s="141"/>
      <c r="I32" s="141"/>
      <c r="J32" s="141"/>
      <c r="K32" s="141"/>
      <c r="L32" s="141"/>
      <c r="M32" s="141"/>
      <c r="N32" s="141"/>
    </row>
    <row r="33" spans="8:14" x14ac:dyDescent="0.25">
      <c r="H33" s="141"/>
      <c r="I33" s="141"/>
      <c r="J33" s="141"/>
      <c r="K33" s="141"/>
      <c r="L33" s="141"/>
      <c r="M33" s="141"/>
      <c r="N33" s="141"/>
    </row>
  </sheetData>
  <sheetProtection algorithmName="SHA-512" hashValue="F10AMBO0pc+4yZTL8HsUcpWxZGWd4Nz90l6L+BdUho1Lw1cAjmHSCTmZeuGvrVe9NMGKVsznzn/E7Y36XKNUNA==" saltValue="4gB1C4+krVSJHS+rsBaYhQ==" spinCount="100000" sheet="1" objects="1" scenarios="1"/>
  <mergeCells count="33">
    <mergeCell ref="A1:P1"/>
    <mergeCell ref="A2:A3"/>
    <mergeCell ref="B2:B3"/>
    <mergeCell ref="C2:C3"/>
    <mergeCell ref="D2:D3"/>
    <mergeCell ref="E2:I2"/>
    <mergeCell ref="J2:O2"/>
    <mergeCell ref="P2:P3"/>
    <mergeCell ref="A20:A21"/>
    <mergeCell ref="A22:A23"/>
    <mergeCell ref="P22:P23"/>
    <mergeCell ref="A24:C24"/>
    <mergeCell ref="A5:A10"/>
    <mergeCell ref="P6:P10"/>
    <mergeCell ref="A11:A16"/>
    <mergeCell ref="P11:P16"/>
    <mergeCell ref="A17:A19"/>
    <mergeCell ref="P17:P19"/>
    <mergeCell ref="Q4:S4"/>
    <mergeCell ref="T4:V4"/>
    <mergeCell ref="W4:Y4"/>
    <mergeCell ref="Q5:Y5"/>
    <mergeCell ref="T6:V7"/>
    <mergeCell ref="W6:Y9"/>
    <mergeCell ref="Q8:S8"/>
    <mergeCell ref="T9:V9"/>
    <mergeCell ref="D26:J26"/>
    <mergeCell ref="W20:X20"/>
    <mergeCell ref="Q10:S10"/>
    <mergeCell ref="T10:V10"/>
    <mergeCell ref="T11:V13"/>
    <mergeCell ref="W11:Y13"/>
    <mergeCell ref="Q14:S1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"/>
  <sheetViews>
    <sheetView workbookViewId="0">
      <selection activeCell="Q9" sqref="Q9"/>
    </sheetView>
  </sheetViews>
  <sheetFormatPr defaultRowHeight="15" x14ac:dyDescent="0.25"/>
  <sheetData>
    <row r="2" spans="2:17" x14ac:dyDescent="0.25">
      <c r="B2" s="105" t="s">
        <v>91</v>
      </c>
      <c r="C2" s="105" t="s">
        <v>92</v>
      </c>
      <c r="D2" s="105" t="s">
        <v>93</v>
      </c>
      <c r="E2" s="105" t="s">
        <v>94</v>
      </c>
      <c r="F2" s="105" t="s">
        <v>95</v>
      </c>
      <c r="G2" s="105" t="s">
        <v>91</v>
      </c>
      <c r="H2" s="105" t="s">
        <v>92</v>
      </c>
      <c r="I2" s="105" t="s">
        <v>93</v>
      </c>
      <c r="J2" s="105" t="s">
        <v>94</v>
      </c>
      <c r="K2" s="105" t="s">
        <v>95</v>
      </c>
      <c r="L2" s="105" t="s">
        <v>91</v>
      </c>
      <c r="M2" s="105" t="s">
        <v>92</v>
      </c>
      <c r="N2" s="105" t="s">
        <v>93</v>
      </c>
      <c r="O2" s="105" t="s">
        <v>94</v>
      </c>
      <c r="P2" s="105"/>
    </row>
    <row r="3" spans="2:17" x14ac:dyDescent="0.25">
      <c r="B3" s="105">
        <v>4</v>
      </c>
      <c r="C3" s="105">
        <v>1</v>
      </c>
      <c r="D3" s="105">
        <v>1</v>
      </c>
      <c r="E3" s="105">
        <v>1</v>
      </c>
      <c r="F3" s="105">
        <v>1</v>
      </c>
      <c r="G3" s="105">
        <v>4</v>
      </c>
      <c r="H3" s="105">
        <v>1</v>
      </c>
      <c r="I3" s="105">
        <v>1</v>
      </c>
      <c r="J3" s="105">
        <v>1</v>
      </c>
      <c r="K3" s="105">
        <v>1</v>
      </c>
      <c r="L3" s="105">
        <v>4</v>
      </c>
      <c r="M3" s="105">
        <v>1</v>
      </c>
      <c r="N3" s="105">
        <v>1</v>
      </c>
      <c r="O3" s="105">
        <v>1</v>
      </c>
      <c r="P3" s="105">
        <f>SUM(B3:O3)</f>
        <v>23</v>
      </c>
      <c r="Q3">
        <f>P3*5</f>
        <v>115</v>
      </c>
    </row>
    <row r="8" spans="2:17" x14ac:dyDescent="0.25">
      <c r="Q8">
        <f>383/113</f>
        <v>3.3893805309734515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10" sqref="B10"/>
    </sheetView>
  </sheetViews>
  <sheetFormatPr defaultRowHeight="15" x14ac:dyDescent="0.25"/>
  <cols>
    <col min="1" max="1" width="8.85546875" customWidth="1"/>
    <col min="2" max="2" width="35.140625" customWidth="1"/>
  </cols>
  <sheetData>
    <row r="1" spans="1:6" x14ac:dyDescent="0.25">
      <c r="B1" s="24" t="s">
        <v>43</v>
      </c>
    </row>
    <row r="3" spans="1:6" x14ac:dyDescent="0.25">
      <c r="A3" s="28"/>
      <c r="B3" s="28"/>
    </row>
    <row r="4" spans="1:6" x14ac:dyDescent="0.25">
      <c r="A4" s="334"/>
      <c r="B4" s="334"/>
      <c r="C4" s="25"/>
      <c r="D4" s="25"/>
      <c r="E4" s="27"/>
      <c r="F4" s="27"/>
    </row>
    <row r="5" spans="1:6" x14ac:dyDescent="0.25">
      <c r="A5" s="25"/>
      <c r="B5" s="27"/>
      <c r="C5" s="27"/>
      <c r="D5" s="27"/>
      <c r="E5" s="27"/>
      <c r="F5" s="27"/>
    </row>
    <row r="6" spans="1:6" x14ac:dyDescent="0.25">
      <c r="A6" s="25"/>
      <c r="B6" s="27"/>
      <c r="C6" s="27"/>
      <c r="D6" s="25"/>
      <c r="E6" s="27"/>
      <c r="F6" s="27"/>
    </row>
    <row r="7" spans="1:6" x14ac:dyDescent="0.25">
      <c r="A7" s="25"/>
      <c r="B7" s="27"/>
      <c r="C7" s="27"/>
      <c r="D7" s="25"/>
      <c r="E7" s="27"/>
      <c r="F7" s="27"/>
    </row>
    <row r="8" spans="1:6" x14ac:dyDescent="0.25">
      <c r="A8" s="25"/>
      <c r="B8" s="27"/>
      <c r="C8" s="25"/>
      <c r="D8" s="25"/>
      <c r="E8" s="27"/>
      <c r="F8" s="27"/>
    </row>
    <row r="9" spans="1:6" x14ac:dyDescent="0.25">
      <c r="A9" s="25"/>
      <c r="B9" s="27"/>
      <c r="C9" s="27"/>
      <c r="D9" s="27"/>
      <c r="E9" s="27"/>
      <c r="F9" s="27"/>
    </row>
    <row r="10" spans="1:6" x14ac:dyDescent="0.25">
      <c r="A10" s="25"/>
      <c r="B10" s="27"/>
      <c r="C10" s="25"/>
      <c r="D10" s="25"/>
      <c r="E10" s="27"/>
      <c r="F10" s="27"/>
    </row>
    <row r="11" spans="1:6" x14ac:dyDescent="0.25">
      <c r="A11" s="25"/>
      <c r="B11" s="27"/>
      <c r="C11" s="27"/>
      <c r="D11" s="27"/>
      <c r="E11" s="27"/>
      <c r="F11" s="27"/>
    </row>
    <row r="12" spans="1:6" x14ac:dyDescent="0.25">
      <c r="A12" s="25"/>
      <c r="B12" s="27"/>
      <c r="C12" s="25"/>
      <c r="D12" s="27"/>
      <c r="E12" s="27"/>
      <c r="F12" s="27"/>
    </row>
    <row r="13" spans="1:6" x14ac:dyDescent="0.25">
      <c r="A13" s="25"/>
      <c r="B13" s="27"/>
      <c r="C13" s="27"/>
      <c r="D13" s="27"/>
      <c r="E13" s="27"/>
      <c r="F13" s="27"/>
    </row>
    <row r="14" spans="1:6" x14ac:dyDescent="0.25">
      <c r="A14" s="25"/>
      <c r="B14" s="27"/>
    </row>
    <row r="15" spans="1:6" x14ac:dyDescent="0.25">
      <c r="A15" s="25"/>
      <c r="B15" s="27"/>
    </row>
    <row r="16" spans="1:6" x14ac:dyDescent="0.25">
      <c r="A16" s="25"/>
      <c r="B16" s="27"/>
    </row>
    <row r="17" spans="1:2" x14ac:dyDescent="0.25">
      <c r="A17" s="25"/>
      <c r="B17" s="27"/>
    </row>
    <row r="18" spans="1:2" x14ac:dyDescent="0.25">
      <c r="A18" s="25"/>
      <c r="B18" s="27"/>
    </row>
    <row r="19" spans="1:2" x14ac:dyDescent="0.25">
      <c r="A19" s="25"/>
      <c r="B19" s="27"/>
    </row>
    <row r="20" spans="1:2" x14ac:dyDescent="0.25">
      <c r="A20" s="25"/>
      <c r="B20" s="27"/>
    </row>
    <row r="21" spans="1:2" x14ac:dyDescent="0.25">
      <c r="A21" s="334"/>
      <c r="B21" s="334"/>
    </row>
    <row r="22" spans="1:2" x14ac:dyDescent="0.25">
      <c r="A22" s="25"/>
      <c r="B22" s="27"/>
    </row>
    <row r="23" spans="1:2" x14ac:dyDescent="0.25">
      <c r="A23" s="25"/>
      <c r="B23" s="27"/>
    </row>
  </sheetData>
  <mergeCells count="2">
    <mergeCell ref="A21:B21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S. UMUM</vt:lpstr>
      <vt:lpstr>S. SEMESTER</vt:lpstr>
      <vt:lpstr>S. UMUM -TARI</vt:lpstr>
      <vt:lpstr>S. UMUM -TEATER</vt:lpstr>
      <vt:lpstr>S. UMUM -SENI VISUAL</vt:lpstr>
      <vt:lpstr>S. UMUM -MUZIK</vt:lpstr>
      <vt:lpstr>Sheet2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Azhari</cp:lastModifiedBy>
  <cp:lastPrinted>2015-11-16T04:39:27Z</cp:lastPrinted>
  <dcterms:created xsi:type="dcterms:W3CDTF">2015-06-24T09:54:31Z</dcterms:created>
  <dcterms:modified xsi:type="dcterms:W3CDTF">2015-11-16T04:40:06Z</dcterms:modified>
</cp:coreProperties>
</file>